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fileSharing readOnlyRecommended="1"/>
  <workbookPr defaultThemeVersion="166925"/>
  <mc:AlternateContent xmlns:mc="http://schemas.openxmlformats.org/markup-compatibility/2006">
    <mc:Choice Requires="x15">
      <x15ac:absPath xmlns:x15ac="http://schemas.microsoft.com/office/spreadsheetml/2010/11/ac" url="C:\Users\msl294\Dropbox (NAU Research)\IHD-DDD LOC Project\Skilled Nursing Project\"/>
    </mc:Choice>
  </mc:AlternateContent>
  <xr:revisionPtr revIDLastSave="0" documentId="13_ncr:1_{6202636B-CDFB-461C-99DA-4778CA1AA4E8}" xr6:coauthVersionLast="46" xr6:coauthVersionMax="46" xr10:uidLastSave="{00000000-0000-0000-0000-000000000000}"/>
  <bookViews>
    <workbookView xWindow="-28920" yWindow="-120" windowWidth="29040" windowHeight="15840" firstSheet="5" activeTab="5" xr2:uid="{0272EC5A-23D6-4FF6-830B-91CE7A640E10}"/>
  </bookViews>
  <sheets>
    <sheet name="RAW HAWAII TOOL" sheetId="4" state="hidden" r:id="rId1"/>
    <sheet name="Case #8 Hawaii tool" sheetId="1" state="hidden" r:id="rId2"/>
    <sheet name="Revision of Hawaii tool" sheetId="2" state="hidden" r:id="rId3"/>
    <sheet name="Sheet3" sheetId="3" state="hidden" r:id="rId4"/>
    <sheet name="Revision of Hawaii tool RJ)" sheetId="5" state="hidden" r:id="rId5"/>
    <sheet name="H-NAT" sheetId="8" r:id="rId6"/>
    <sheet name="Data" sheetId="10" state="hidden" r:id="rId7"/>
    <sheet name="Caregiver" sheetId="9" state="hidden" r:id="rId8"/>
  </sheets>
  <definedNames>
    <definedName name="_xlnm.Print_Area" localSheetId="5">'H-NAT'!$A$2:$J$52</definedName>
    <definedName name="_xlnm.Print_Area" localSheetId="4">'Revision of Hawaii tool RJ)'!$A$1:$J$49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6" i="10" l="1"/>
  <c r="N54" i="8"/>
  <c r="M54" i="8"/>
  <c r="K52" i="8" l="1"/>
  <c r="K51" i="8"/>
  <c r="K50" i="8"/>
  <c r="K49" i="8"/>
  <c r="K48" i="8"/>
  <c r="K45" i="8"/>
  <c r="K44" i="8"/>
  <c r="K43" i="8"/>
  <c r="K40" i="8"/>
  <c r="K39" i="8"/>
  <c r="K38" i="8"/>
  <c r="K37" i="8"/>
  <c r="K36" i="8"/>
  <c r="K33" i="8"/>
  <c r="K32" i="8"/>
  <c r="K29" i="8"/>
  <c r="K28" i="8"/>
  <c r="K25" i="8"/>
  <c r="K24" i="8"/>
  <c r="K23" i="8"/>
  <c r="K22" i="8"/>
  <c r="K21" i="8"/>
  <c r="K16" i="8"/>
  <c r="K13" i="8"/>
  <c r="B130" i="10" l="1"/>
  <c r="B129" i="10"/>
  <c r="B128" i="10"/>
  <c r="B90" i="10"/>
  <c r="B89" i="10"/>
  <c r="B88" i="10"/>
  <c r="L45" i="8"/>
  <c r="I45" i="8" s="1"/>
  <c r="L44" i="8"/>
  <c r="I44" i="8" s="1"/>
  <c r="L37" i="8"/>
  <c r="I37" i="8" s="1"/>
  <c r="L36" i="8"/>
  <c r="I36" i="8" s="1"/>
  <c r="L33" i="8"/>
  <c r="I33" i="8" s="1"/>
  <c r="N37" i="8" l="1"/>
  <c r="B135" i="10"/>
  <c r="B134" i="10"/>
  <c r="B133" i="10"/>
  <c r="B132" i="10"/>
  <c r="B125" i="10"/>
  <c r="B124" i="10"/>
  <c r="B123" i="10"/>
  <c r="B120" i="10"/>
  <c r="B119" i="10"/>
  <c r="B118" i="10"/>
  <c r="B115" i="10"/>
  <c r="B114" i="10"/>
  <c r="B113" i="10"/>
  <c r="B110" i="10"/>
  <c r="B109" i="10"/>
  <c r="B108" i="10"/>
  <c r="B106" i="10"/>
  <c r="B105" i="10"/>
  <c r="B104" i="10"/>
  <c r="B103" i="10"/>
  <c r="B100" i="10"/>
  <c r="B99" i="10"/>
  <c r="B98" i="10"/>
  <c r="B95" i="10"/>
  <c r="B94" i="10"/>
  <c r="B93" i="10"/>
  <c r="B85" i="10"/>
  <c r="B84" i="10"/>
  <c r="B83" i="10"/>
  <c r="B80" i="10"/>
  <c r="B79" i="10"/>
  <c r="B78" i="10"/>
  <c r="B75" i="10"/>
  <c r="B74" i="10"/>
  <c r="B73" i="10"/>
  <c r="B70" i="10"/>
  <c r="B69" i="10"/>
  <c r="B68" i="10"/>
  <c r="B65" i="10"/>
  <c r="B64" i="10"/>
  <c r="B63" i="10"/>
  <c r="B60" i="10"/>
  <c r="B59" i="10"/>
  <c r="B58" i="10"/>
  <c r="B55" i="10"/>
  <c r="B54" i="10"/>
  <c r="B53" i="10"/>
  <c r="B50" i="10"/>
  <c r="B49" i="10"/>
  <c r="B48" i="10"/>
  <c r="B45" i="10"/>
  <c r="B44" i="10"/>
  <c r="B43" i="10"/>
  <c r="B40" i="10"/>
  <c r="B39" i="10"/>
  <c r="B38" i="10"/>
  <c r="B35" i="10"/>
  <c r="B34" i="10"/>
  <c r="B33" i="10"/>
  <c r="B30" i="10"/>
  <c r="B29" i="10"/>
  <c r="B28" i="10"/>
  <c r="B25" i="10"/>
  <c r="B24" i="10"/>
  <c r="B23" i="10"/>
  <c r="B20" i="10"/>
  <c r="B19" i="10"/>
  <c r="B18" i="10"/>
  <c r="B15" i="10"/>
  <c r="B14" i="10"/>
  <c r="B13" i="10"/>
  <c r="B10" i="10"/>
  <c r="B9" i="10"/>
  <c r="B8" i="10"/>
  <c r="B5" i="10"/>
  <c r="B4" i="10"/>
  <c r="B3" i="10"/>
  <c r="M37" i="8" l="1"/>
  <c r="B76" i="10"/>
  <c r="L23" i="8"/>
  <c r="I23" i="8" s="1"/>
  <c r="L13" i="8" l="1"/>
  <c r="I13" i="8" s="1"/>
  <c r="L52" i="8" l="1"/>
  <c r="I52" i="8" s="1"/>
  <c r="L51" i="8"/>
  <c r="I51" i="8" s="1"/>
  <c r="L50" i="8"/>
  <c r="I50" i="8" s="1"/>
  <c r="L49" i="8"/>
  <c r="I49" i="8" s="1"/>
  <c r="L48" i="8"/>
  <c r="I48" i="8" s="1"/>
  <c r="L43" i="8"/>
  <c r="I43" i="8" s="1"/>
  <c r="L40" i="8"/>
  <c r="I40" i="8" s="1"/>
  <c r="L39" i="8"/>
  <c r="I39" i="8" s="1"/>
  <c r="L38" i="8"/>
  <c r="I38" i="8" s="1"/>
  <c r="L32" i="8"/>
  <c r="I32" i="8" s="1"/>
  <c r="L29" i="8"/>
  <c r="I29" i="8" s="1"/>
  <c r="L28" i="8"/>
  <c r="I28" i="8" s="1"/>
  <c r="L25" i="8"/>
  <c r="I25" i="8" s="1"/>
  <c r="L24" i="8"/>
  <c r="I24" i="8" s="1"/>
  <c r="L22" i="8"/>
  <c r="L21" i="8"/>
  <c r="I21" i="8" s="1"/>
  <c r="I20" i="8"/>
  <c r="I19" i="8"/>
  <c r="L16" i="8"/>
  <c r="I16" i="8" s="1"/>
  <c r="B6" i="10"/>
  <c r="I22" i="8" l="1"/>
  <c r="B31" i="10" s="1"/>
  <c r="N19" i="8"/>
  <c r="B16" i="10"/>
  <c r="B41" i="10"/>
  <c r="N25" i="8"/>
  <c r="B51" i="10"/>
  <c r="N29" i="8"/>
  <c r="M38" i="8"/>
  <c r="M39" i="8"/>
  <c r="M49" i="8"/>
  <c r="N50" i="8"/>
  <c r="N51" i="8"/>
  <c r="N45" i="8"/>
  <c r="M45" i="8"/>
  <c r="B101" i="10"/>
  <c r="M44" i="8"/>
  <c r="N44" i="8"/>
  <c r="B71" i="10"/>
  <c r="M36" i="8"/>
  <c r="N36" i="8"/>
  <c r="N33" i="8"/>
  <c r="M33" i="8"/>
  <c r="N20" i="8"/>
  <c r="B21" i="10"/>
  <c r="B66" i="10"/>
  <c r="M23" i="8"/>
  <c r="B36" i="10"/>
  <c r="B111" i="10"/>
  <c r="N23" i="8"/>
  <c r="M19" i="8"/>
  <c r="M20" i="8"/>
  <c r="B26" i="10"/>
  <c r="B61" i="10"/>
  <c r="H24" i="4"/>
  <c r="H27" i="4"/>
  <c r="H28" i="4"/>
  <c r="H26" i="4"/>
  <c r="H25" i="4"/>
  <c r="H23" i="4"/>
  <c r="H22" i="4"/>
  <c r="H21" i="4"/>
  <c r="H20" i="4"/>
  <c r="H19" i="4"/>
  <c r="H18" i="4"/>
  <c r="H17" i="4"/>
  <c r="H16" i="4"/>
  <c r="H15" i="4"/>
  <c r="H14" i="4"/>
  <c r="H13" i="4"/>
  <c r="H12" i="4"/>
  <c r="H11" i="4"/>
  <c r="H10" i="4"/>
  <c r="H8" i="4"/>
  <c r="H7" i="4"/>
  <c r="H6" i="4"/>
  <c r="H5" i="4"/>
  <c r="M22" i="8" l="1"/>
  <c r="N22" i="8"/>
  <c r="M52" i="8"/>
  <c r="B131" i="10"/>
  <c r="B116" i="10"/>
  <c r="N40" i="8"/>
  <c r="B91" i="10"/>
  <c r="M40" i="8"/>
  <c r="B86" i="10"/>
  <c r="N24" i="8"/>
  <c r="M24" i="8"/>
  <c r="M25" i="8"/>
  <c r="B46" i="10"/>
  <c r="M28" i="8"/>
  <c r="N28" i="8"/>
  <c r="B56" i="10"/>
  <c r="M29" i="8"/>
  <c r="N39" i="8"/>
  <c r="B81" i="10"/>
  <c r="N38" i="8"/>
  <c r="N49" i="8"/>
  <c r="M50" i="8"/>
  <c r="B121" i="10"/>
  <c r="M51" i="8"/>
  <c r="B126" i="10"/>
  <c r="N52" i="8"/>
  <c r="N48" i="8"/>
  <c r="M48" i="8"/>
  <c r="N43" i="8"/>
  <c r="B96" i="10"/>
  <c r="M16" i="8"/>
  <c r="B11" i="10"/>
  <c r="M43" i="8"/>
  <c r="N32" i="8"/>
  <c r="M32" i="8"/>
  <c r="N21" i="8"/>
  <c r="M21" i="8"/>
  <c r="N13" i="8"/>
  <c r="M13" i="8"/>
  <c r="N16" i="8"/>
  <c r="I40" i="1"/>
  <c r="I39" i="1"/>
  <c r="I27" i="1"/>
  <c r="I26" i="1"/>
  <c r="I25" i="1"/>
  <c r="I24" i="1"/>
  <c r="I23" i="1"/>
  <c r="I22" i="1"/>
  <c r="I21" i="1"/>
  <c r="I19" i="1"/>
  <c r="I18" i="1"/>
  <c r="I17" i="1"/>
  <c r="I16" i="1"/>
  <c r="I15" i="1"/>
  <c r="I14" i="1"/>
  <c r="I11" i="1"/>
  <c r="I10" i="1"/>
  <c r="I7" i="1"/>
  <c r="I6" i="1"/>
  <c r="I5" i="1"/>
  <c r="I4" i="1"/>
  <c r="I20" i="1"/>
  <c r="I13" i="1"/>
  <c r="M53" i="8" l="1"/>
  <c r="M55" i="8" s="1"/>
  <c r="N53" i="8"/>
  <c r="N55" i="8" s="1"/>
  <c r="I38" i="1"/>
  <c r="N56" i="8" l="1"/>
  <c r="B139" i="10"/>
  <c r="M56" i="8"/>
  <c r="B138" i="10"/>
  <c r="I9" i="1"/>
  <c r="I12" i="1"/>
  <c r="B6" i="8" l="1"/>
  <c r="B13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tc={33FD647C-F40A-42D0-89C2-12156F470433}</author>
    <author>tc={228D672F-A92C-45F6-AE63-371A83E5B749}</author>
  </authors>
  <commentList>
    <comment ref="C1" authorId="0" shapeId="0" xr:uid="{33FD647C-F40A-42D0-89C2-12156F470433}">
      <text>
        <t>[Threaded comment]
Your version of Excel allows you to read this threaded comment; however, any edits to it will get removed if the file is opened in a newer version of Excel. Learn more: https://go.microsoft.com/fwlink/?linkid=870924
Comment:
    Ronda mentioned this is confusing.....</t>
      </text>
    </comment>
    <comment ref="B16" authorId="1" shapeId="0" xr:uid="{228D672F-A92C-45F6-AE63-371A83E5B749}">
      <text>
        <t>[Threaded comment]
Your version of Excel allows you to read this threaded comment; however, any edits to it will get removed if the file is opened in a newer version of Excel. Learn more: https://go.microsoft.com/fwlink/?linkid=870924
Comment:
    what if they have more than one??? does that happen?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tc={08547E5C-C2B7-4996-ABF0-9C61BBA1A9A5}</author>
  </authors>
  <commentList>
    <comment ref="A1" authorId="0" shapeId="0" xr:uid="{08547E5C-C2B7-4996-ABF0-9C61BBA1A9A5}">
      <text>
        <t>[Threaded comment]
Your version of Excel allows you to read this threaded comment; however, any edits to it will get removed if the file is opened in a newer version of Excel. Learn more: https://go.microsoft.com/fwlink/?linkid=870924
Comment:
    add to meds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tc={8E0277A1-5530-4903-A7F7-B2030C7D68E2}</author>
    <author>tc={43CF3112-7092-40A5-A566-B81E4A1F022A}</author>
  </authors>
  <commentList>
    <comment ref="B5" authorId="0" shapeId="0" xr:uid="{8E0277A1-5530-4903-A7F7-B2030C7D68E2}">
      <text>
        <t>[Threaded comment]
Your version of Excel allows you to read this threaded comment; however, any edits to it will get removed if the file is opened in a newer version of Excel. Learn more: https://go.microsoft.com/fwlink/?linkid=870924
Comment:
    Ronda mentioned this is confusing.....</t>
      </text>
    </comment>
    <comment ref="A22" authorId="1" shapeId="0" xr:uid="{43CF3112-7092-40A5-A566-B81E4A1F022A}">
      <text>
        <t>[Threaded comment]
Your version of Excel allows you to read this threaded comment; however, any edits to it will get removed if the file is opened in a newer version of Excel. Learn more: https://go.microsoft.com/fwlink/?linkid=870924
Comment:
    what if they have more than one??? does that happen?</t>
      </text>
    </comment>
  </commentList>
</comments>
</file>

<file path=xl/sharedStrings.xml><?xml version="1.0" encoding="utf-8"?>
<sst xmlns="http://schemas.openxmlformats.org/spreadsheetml/2006/main" count="828" uniqueCount="295">
  <si>
    <t>Total Minutes of Care Required/Week</t>
  </si>
  <si>
    <t>Frequency/Day</t>
  </si>
  <si>
    <t>Minutes/Task</t>
  </si>
  <si>
    <t>Days/Week</t>
  </si>
  <si>
    <t>Total Minutes/week</t>
  </si>
  <si>
    <t>Vent Care</t>
  </si>
  <si>
    <t>Bipap/CPAP Care</t>
  </si>
  <si>
    <t>Trach Care</t>
  </si>
  <si>
    <t>Suctioning</t>
  </si>
  <si>
    <t>Nebulization therapy</t>
  </si>
  <si>
    <t>Cough insufflators and exsufflations</t>
  </si>
  <si>
    <t>Chest vest therapy</t>
  </si>
  <si>
    <t>Nutrition (parenteral, G-tube, J-tube)</t>
  </si>
  <si>
    <t>Freq Complexity</t>
  </si>
  <si>
    <t>Suggested Time</t>
  </si>
  <si>
    <t>&gt;12 hours (per day)</t>
  </si>
  <si>
    <t>&lt; 12 hours (per day)</t>
  </si>
  <si>
    <t>up to 40</t>
  </si>
  <si>
    <t>up to 30</t>
  </si>
  <si>
    <t>per day</t>
  </si>
  <si>
    <t>up to 15</t>
  </si>
  <si>
    <t>up to 10</t>
  </si>
  <si>
    <t>per episode</t>
  </si>
  <si>
    <t>Up to 15</t>
  </si>
  <si>
    <t>Bolus feeds per episode</t>
  </si>
  <si>
    <t>Continuous (per day)</t>
  </si>
  <si>
    <t>Special Skin Care (wounds, burns,ulcers, G/J tube site care)</t>
  </si>
  <si>
    <t>Simple (dry gauze, tape) per episode</t>
  </si>
  <si>
    <t>Moderate (duoderm) per episode</t>
  </si>
  <si>
    <t>Complex (per episode)</t>
  </si>
  <si>
    <t>Orthopedic appliance</t>
  </si>
  <si>
    <t>Splint/cast per episode</t>
  </si>
  <si>
    <t>Complex (describe) per episode</t>
  </si>
  <si>
    <t>Up to 10</t>
  </si>
  <si>
    <t>Up to 20</t>
  </si>
  <si>
    <t>Urinary bladder catheterization,irrigation</t>
  </si>
  <si>
    <t xml:space="preserve">Per episode </t>
  </si>
  <si>
    <t>Vascular access catheter care</t>
  </si>
  <si>
    <t>Per day</t>
  </si>
  <si>
    <t>Ileostomy/colostomy care</t>
  </si>
  <si>
    <t>Per dose</t>
  </si>
  <si>
    <t>Intravascular medications</t>
  </si>
  <si>
    <t>Medications administered by LPN/RN (oral, nasal, ophthalmic, ear, enteral-G or J tube, rectal, IM, subcu)</t>
  </si>
  <si>
    <t>Monitors</t>
  </si>
  <si>
    <t>Cardio-respiratory (per day)</t>
  </si>
  <si>
    <t>Pulse oximeter (per day)</t>
  </si>
  <si>
    <t>Glucose Monitoring</t>
  </si>
  <si>
    <t>Per episode</t>
  </si>
  <si>
    <t>Total Minutes per/week</t>
  </si>
  <si>
    <t>Daily skilled care plan</t>
  </si>
  <si>
    <t>Where did you find this?</t>
  </si>
  <si>
    <t>GI section/ *Not sure…</t>
  </si>
  <si>
    <t>1 (week)</t>
  </si>
  <si>
    <t>CPT…daily skilled plan</t>
  </si>
  <si>
    <t>Medication list</t>
  </si>
  <si>
    <t xml:space="preserve">Head to Toe Assessment </t>
  </si>
  <si>
    <t>Nursing Intervention</t>
  </si>
  <si>
    <t>Item</t>
  </si>
  <si>
    <t>8-10</t>
  </si>
  <si>
    <t>1 (per day)</t>
  </si>
  <si>
    <t>If this is above the suggested time please explain your rationale</t>
  </si>
  <si>
    <t>Neuro (Complex/Unstable Seizure Disorder)</t>
  </si>
  <si>
    <t>30-40</t>
  </si>
  <si>
    <t>NEURO</t>
  </si>
  <si>
    <t>RESPIRATORY</t>
  </si>
  <si>
    <t>Tracheotomy</t>
  </si>
  <si>
    <t>Ventilator</t>
  </si>
  <si>
    <t>Bipap</t>
  </si>
  <si>
    <t>Nebulizer treatments</t>
  </si>
  <si>
    <t xml:space="preserve">Chest PT, HFCWO vest or Cough Assist Device </t>
  </si>
  <si>
    <t>GENERAL</t>
  </si>
  <si>
    <t>Number of hours listed</t>
  </si>
  <si>
    <t>15-20</t>
  </si>
  <si>
    <t>10-15</t>
  </si>
  <si>
    <t>5-10</t>
  </si>
  <si>
    <t>Oxygen Titration</t>
  </si>
  <si>
    <t>Changing the level of oxygen administration based on pulse oximeter readings.</t>
  </si>
  <si>
    <t>5-15</t>
  </si>
  <si>
    <t>Pulse Oximeter</t>
  </si>
  <si>
    <t>Monitoring the amount of oxygen in the body</t>
  </si>
  <si>
    <t>CARDIOVASULAR</t>
  </si>
  <si>
    <t>Blood Pressure Checks</t>
  </si>
  <si>
    <t>Apical Pulse Check</t>
  </si>
  <si>
    <t>1-3</t>
  </si>
  <si>
    <t>Complicated tube feeding (Complications must be documented)</t>
  </si>
  <si>
    <t>NUTRITION</t>
  </si>
  <si>
    <t>GJ Tube Gastrostomy/Jejunostomy/ NG Tube</t>
  </si>
  <si>
    <t>10-19</t>
  </si>
  <si>
    <t>20-30</t>
  </si>
  <si>
    <t>Uo to 15</t>
  </si>
  <si>
    <t>Up to 30</t>
  </si>
  <si>
    <t>ELIMINATION</t>
  </si>
  <si>
    <t>Urinary Catheter</t>
  </si>
  <si>
    <t>Ostomy irrigation</t>
  </si>
  <si>
    <t>Nephrostomy</t>
  </si>
  <si>
    <t>SKIN INTEGRITY</t>
  </si>
  <si>
    <t>Special Skin Care (Pressure Ulcer, Wound Care, Extreme edema checks)</t>
  </si>
  <si>
    <t>30-60</t>
  </si>
  <si>
    <t>Diabetes</t>
  </si>
  <si>
    <t>ACUTE CARE/SICK PLAN</t>
  </si>
  <si>
    <t>IV Medication</t>
  </si>
  <si>
    <t>15-30</t>
  </si>
  <si>
    <t>Medications (needle, NJ, rectal) 
Excluded (oral medication and nasal medication)</t>
  </si>
  <si>
    <t>Dialysis</t>
  </si>
  <si>
    <t>30-120</t>
  </si>
  <si>
    <t>Anticoagulant Therapy</t>
  </si>
  <si>
    <t>Modifiers</t>
  </si>
  <si>
    <t>MODIFIERS</t>
  </si>
  <si>
    <t>Caregiver (Main)</t>
  </si>
  <si>
    <t>Caregiver (Secondary)</t>
  </si>
  <si>
    <t>Training</t>
  </si>
  <si>
    <t>Examples include: New or revised trach within 30 days, recent hospital discharge</t>
  </si>
  <si>
    <t>Extra Minutes/Day</t>
  </si>
  <si>
    <t>Examples include: Member lives with caregiver who is disabled, elderly or poor ability to provide care, risky home environment</t>
  </si>
  <si>
    <t>Examples include: Training caregivers to provide and monitor medical treatment</t>
  </si>
  <si>
    <t>Sputum sample</t>
  </si>
  <si>
    <t>Examples include: Member lives with caregiver who is disabled, elderly or poor ability to provide care (working, large family with young children), risky home environment</t>
  </si>
  <si>
    <t>Monitors: Oxygen Titration, Pulse Oximeter</t>
  </si>
  <si>
    <t>TBD</t>
  </si>
  <si>
    <t xml:space="preserve">MEDICATIONS </t>
  </si>
  <si>
    <t>HAWAII TOOL</t>
  </si>
  <si>
    <t>GEOGRAPHIC Examples include: Remote location, neighbor island location, no automobile or approved transportation services available, no contingency plan or back-up plan for services</t>
  </si>
  <si>
    <t>Patient or caregiver nonverbal or poor communication, lives alone with no primary caregiver, parent/caregiver- single,
disabled, elderly, or poor ability to provide care, patient with noncompliant behavior or troublesome psych history, history of APS or CPS referral,
risky home environment, other household members requiring total care</t>
  </si>
  <si>
    <t>MEDICAL Examples include: Severity of illness, enter current illness requiring interventions, post hospital discharge requiring stabilization, 3 or more
hospitalizations within the last year or 3 month continuous hospitalization</t>
  </si>
  <si>
    <t xml:space="preserve">Up to 30 minutes </t>
  </si>
  <si>
    <t>WNL</t>
  </si>
  <si>
    <t>record hours</t>
  </si>
  <si>
    <t>Frequency</t>
  </si>
  <si>
    <t>Daily Frequency</t>
  </si>
  <si>
    <t xml:space="preserve">Complexity
</t>
  </si>
  <si>
    <t>&lt;NL, WNL, &gt;NL</t>
  </si>
  <si>
    <t>Yes No</t>
  </si>
  <si>
    <t>Yes</t>
  </si>
  <si>
    <t>No</t>
  </si>
  <si>
    <t>Medications (needle, NJ, rectal) Excluded (oral medication and nasal medication)</t>
  </si>
  <si>
    <t>N/A</t>
  </si>
  <si>
    <t xml:space="preserve">Daily need </t>
  </si>
  <si>
    <t>Yes, No, N/A</t>
  </si>
  <si>
    <t>Suggested duration</t>
  </si>
  <si>
    <t>Daily, Hour, Episode</t>
  </si>
  <si>
    <t>multiplier of WNL=1, &lt;NL=.5, &gt;NL=1.5</t>
  </si>
  <si>
    <t>Multiplier:  if daily need yes, then  (WNL value)(# hours/episodes)</t>
  </si>
  <si>
    <t>Daily minutes range</t>
  </si>
  <si>
    <t>Multiplier * normal limits</t>
  </si>
  <si>
    <t xml:space="preserve">RJ comments:  Need a total range, comments space for explaining &gt;NL, not sure what to do about acute care,  but maybe it's an "add on".  </t>
  </si>
  <si>
    <t>Matrix Components</t>
  </si>
  <si>
    <r>
      <t xml:space="preserve">Chest PT, HFCWO vest </t>
    </r>
    <r>
      <rPr>
        <b/>
        <i/>
        <sz val="11"/>
        <color rgb="FFFF0000"/>
        <rFont val="Calibri"/>
        <family val="2"/>
        <scheme val="minor"/>
      </rPr>
      <t>or</t>
    </r>
    <r>
      <rPr>
        <sz val="11"/>
        <color theme="1"/>
        <rFont val="Calibri"/>
        <family val="2"/>
        <scheme val="minor"/>
      </rPr>
      <t xml:space="preserve"> Cough Assist Device </t>
    </r>
  </si>
  <si>
    <t>Multiplier (hide this column?)</t>
  </si>
  <si>
    <t>I like the idea of a range because it allows for natural variation</t>
  </si>
  <si>
    <t xml:space="preserve"># </t>
  </si>
  <si>
    <t>episodes or hours</t>
  </si>
  <si>
    <t>episodes</t>
  </si>
  <si>
    <t>hours</t>
  </si>
  <si>
    <t>Normal limits (minutes)</t>
  </si>
  <si>
    <t>Comments
(i.e. describe &gt;NL, acute care needs)</t>
  </si>
  <si>
    <t>4</t>
  </si>
  <si>
    <t>2</t>
  </si>
  <si>
    <t>Completed by:</t>
  </si>
  <si>
    <t>Date completed:</t>
  </si>
  <si>
    <t>Member name:</t>
  </si>
  <si>
    <t>Member birthdate:</t>
  </si>
  <si>
    <t>TRAINING</t>
  </si>
  <si>
    <t>Minutes/Day</t>
  </si>
  <si>
    <t>Pressure Ulcer</t>
  </si>
  <si>
    <t>Wound Care</t>
  </si>
  <si>
    <t>Extreme edema checks</t>
  </si>
  <si>
    <t>Medications (injections, needle, NJ, rectal) 
Excluded (oral medication and nasal medication)</t>
  </si>
  <si>
    <t>COMMUNICATION</t>
  </si>
  <si>
    <t>BEHAVIOR</t>
  </si>
  <si>
    <t>CAREGIVER ASSESSMENT</t>
  </si>
  <si>
    <t xml:space="preserve">Instructions: In this section, please consider the main caregiver providing care to the individual. </t>
  </si>
  <si>
    <t xml:space="preserve">Measure </t>
  </si>
  <si>
    <t>Range</t>
  </si>
  <si>
    <t>Points</t>
  </si>
  <si>
    <t xml:space="preserve">Does the individual have a main caregiver? </t>
  </si>
  <si>
    <t xml:space="preserve">Yes </t>
  </si>
  <si>
    <t>Does the main caregiver work outside the home?</t>
  </si>
  <si>
    <t>Days per week main caregiver is at work</t>
  </si>
  <si>
    <t>Less than 5</t>
  </si>
  <si>
    <t>5 or more</t>
  </si>
  <si>
    <t xml:space="preserve">Hours main caregiver worked per day (outside the home or at home but at work) </t>
  </si>
  <si>
    <t>Travel time required to work per week</t>
  </si>
  <si>
    <t>Less than 1 hour</t>
  </si>
  <si>
    <t>Greater than 1 hour</t>
  </si>
  <si>
    <t>1- 2 hours</t>
  </si>
  <si>
    <t>Does the main caregiver attend school outside the home?</t>
  </si>
  <si>
    <t>Days per week main caregiver is at school</t>
  </si>
  <si>
    <t>Hours main caregiver is at school per day</t>
  </si>
  <si>
    <t>Less than 4</t>
  </si>
  <si>
    <t>Travel time required to school per week</t>
  </si>
  <si>
    <t>Time main caregiver leaves home for routine activities (per week)</t>
  </si>
  <si>
    <t>1-3 hours</t>
  </si>
  <si>
    <t xml:space="preserve">4-7 hours </t>
  </si>
  <si>
    <t>7-10 hours</t>
  </si>
  <si>
    <t>11-13 hours</t>
  </si>
  <si>
    <t>13+ hours</t>
  </si>
  <si>
    <t>Amount of time needed to train main caregiver on how to provide care</t>
  </si>
  <si>
    <t>1-2 hours</t>
  </si>
  <si>
    <t>3-4 hours</t>
  </si>
  <si>
    <t>4+ hours</t>
  </si>
  <si>
    <t>Instructions: In this section, please consider the secondary caregiver providing care to the individual. If there is none, please do not fill out this section.</t>
  </si>
  <si>
    <t xml:space="preserve">Does the individual have a secondary caregiver? </t>
  </si>
  <si>
    <t>Does the secondary  caregiver work outside the home?</t>
  </si>
  <si>
    <t>Days per week secondary caregiver is at work</t>
  </si>
  <si>
    <t xml:space="preserve">Hours secondary caregiver worked per day (outside the home or at home but at work) </t>
  </si>
  <si>
    <t>Does the secondary caregiver attend school outside the home?</t>
  </si>
  <si>
    <t>Hours secondary caregiver is at school per day</t>
  </si>
  <si>
    <t>Time secondary caregiver leaves home for routine activities (per week)</t>
  </si>
  <si>
    <t>Amount of time needed to train secondary caregiver on how to provide care</t>
  </si>
  <si>
    <t>Psychosocial Grid</t>
  </si>
  <si>
    <t>Primary Caregivers</t>
  </si>
  <si>
    <t>Other Caregivers present in home to provide care</t>
  </si>
  <si>
    <t>Other caregivers available outside of home by arrangement</t>
  </si>
  <si>
    <t xml:space="preserve">No other caregivers available </t>
  </si>
  <si>
    <t>Resource Utilization</t>
  </si>
  <si>
    <t xml:space="preserve">Private insurance utilized for resources or supplies (e.g., Trach care supplies, PDN by private insurance) </t>
  </si>
  <si>
    <t xml:space="preserve">No private insurance utilized for resources or supplies (e.g., Trach care supplies, PDN by private insurance) </t>
  </si>
  <si>
    <t>Security</t>
  </si>
  <si>
    <t>Family's physical survival and security needs are met</t>
  </si>
  <si>
    <t xml:space="preserve">Family finances are inadequate, barely meets its needs for security and physical survival. Able to buy only necessities </t>
  </si>
  <si>
    <t xml:space="preserve">Family does not meet its needs for security and physical survival. Unable to buy the necessities </t>
  </si>
  <si>
    <t>Family System</t>
  </si>
  <si>
    <t>No other dependents/or dependents have minimal needs</t>
  </si>
  <si>
    <t>1 to 3 dependents with moderate medical or emotional needs</t>
  </si>
  <si>
    <t>Greater than 3 dependents in the home with intense medical or emotional needs</t>
  </si>
  <si>
    <t>Additional Questions</t>
  </si>
  <si>
    <t>Describe how caregivers have been trained to meet the individual's complex care needs? (i.e., tube feedings,suctioning, seizure protocols etc.):</t>
  </si>
  <si>
    <t>Are there times when family is unavailable to provide care when assistance is needed?</t>
  </si>
  <si>
    <t>Formulas with complexity column</t>
  </si>
  <si>
    <t>Formulas without complexity</t>
  </si>
  <si>
    <t>Low Range</t>
  </si>
  <si>
    <t>High range</t>
  </si>
  <si>
    <t>Subtotal</t>
  </si>
  <si>
    <t>Total</t>
  </si>
  <si>
    <t>Hours/day</t>
  </si>
  <si>
    <t>1-5</t>
  </si>
  <si>
    <t>IV Medication (Initiation, discontinuation, and monitoring, flushing)</t>
  </si>
  <si>
    <t>15-45</t>
  </si>
  <si>
    <t>This column is autocalculated.</t>
  </si>
  <si>
    <t>10-20</t>
  </si>
  <si>
    <t>Number of Daily Hours (autocalculated):</t>
  </si>
  <si>
    <t>Normal limits (NL) 
(in minutes)</t>
  </si>
  <si>
    <t>Comments</t>
  </si>
  <si>
    <t>Number</t>
  </si>
  <si>
    <t>Complexity</t>
  </si>
  <si>
    <t>Ventilator Care</t>
  </si>
  <si>
    <t>Bipap Care</t>
  </si>
  <si>
    <t>Tracheotomy Care</t>
  </si>
  <si>
    <t>GJ Tube Gastrostomy/Jejunostomy/ NG Tube - bolus</t>
  </si>
  <si>
    <t>GJ Tube Gastrostomy/Jejunostomy/ NG Tube - continuous</t>
  </si>
  <si>
    <t>Total calculated range</t>
  </si>
  <si>
    <t>Low range</t>
  </si>
  <si>
    <t>Urinary Catheter (straight)</t>
  </si>
  <si>
    <t>Urinary Catheter (indwelling)</t>
  </si>
  <si>
    <t>Diabetes (Including glucose monitoring)</t>
  </si>
  <si>
    <t xml:space="preserve">Urinary Catheter (straight) </t>
  </si>
  <si>
    <t>Urinary Catheter (Indwelling)</t>
  </si>
  <si>
    <t>Continuous (per episode)</t>
  </si>
  <si>
    <t>Please write the member number and if it is affiliated with PEDS or Adult here</t>
  </si>
  <si>
    <r>
      <t xml:space="preserve">Ventilator </t>
    </r>
    <r>
      <rPr>
        <b/>
        <u/>
        <sz val="11"/>
        <rFont val="Calibri"/>
        <family val="2"/>
        <scheme val="minor"/>
      </rPr>
      <t>Care</t>
    </r>
    <r>
      <rPr>
        <sz val="11"/>
        <rFont val="Calibri"/>
        <family val="2"/>
        <scheme val="minor"/>
      </rPr>
      <t xml:space="preserve">
NOTE: Record the amount of time associated with ventilator management and care NOT the amount of time the member is on the ventilator.</t>
    </r>
  </si>
  <si>
    <r>
      <t>Tracheotomy</t>
    </r>
    <r>
      <rPr>
        <b/>
        <sz val="11"/>
        <rFont val="Calibri"/>
        <family val="2"/>
        <scheme val="minor"/>
      </rPr>
      <t xml:space="preserve"> </t>
    </r>
    <r>
      <rPr>
        <b/>
        <u/>
        <sz val="11"/>
        <rFont val="Calibri"/>
        <family val="2"/>
        <scheme val="minor"/>
      </rPr>
      <t>Care</t>
    </r>
  </si>
  <si>
    <r>
      <t xml:space="preserve">Chest PT, HFCWO vest </t>
    </r>
    <r>
      <rPr>
        <b/>
        <i/>
        <sz val="11"/>
        <rFont val="Calibri"/>
        <family val="2"/>
        <scheme val="minor"/>
      </rPr>
      <t>or</t>
    </r>
    <r>
      <rPr>
        <sz val="11"/>
        <rFont val="Calibri"/>
        <family val="2"/>
        <scheme val="minor"/>
      </rPr>
      <t xml:space="preserve"> Cough Assist Device </t>
    </r>
  </si>
  <si>
    <t>Blood Pressure Checks 
NOTE: Record only if checks are conducted beyond what is included in the head to toe assessment.</t>
  </si>
  <si>
    <t>Average Frequency</t>
  </si>
  <si>
    <t xml:space="preserve">Total Average Care </t>
  </si>
  <si>
    <r>
      <t xml:space="preserve">Bipap </t>
    </r>
    <r>
      <rPr>
        <b/>
        <u/>
        <sz val="11"/>
        <rFont val="Calibri"/>
        <family val="2"/>
        <scheme val="minor"/>
      </rPr>
      <t>Care</t>
    </r>
    <r>
      <rPr>
        <sz val="11"/>
        <rFont val="Calibri"/>
        <family val="2"/>
        <scheme val="minor"/>
      </rPr>
      <t xml:space="preserve">
NOTE: Record the amount of time associated with bipap management and care NOT the amount of time the member is on the bipap.</t>
    </r>
  </si>
  <si>
    <t>0 to 30</t>
  </si>
  <si>
    <t xml:space="preserve">Neuro (Complex/Unstable Seizure Disorder) </t>
  </si>
  <si>
    <t>Highly Complex (NL minutes * .5)
Normal Complexity  (Within NL)
Less Complex than Normal (NL minutes * 1.5)</t>
  </si>
  <si>
    <t>Less Complex than Normal</t>
  </si>
  <si>
    <t>Highly Complex</t>
  </si>
  <si>
    <t>Normal Complexity</t>
  </si>
  <si>
    <t xml:space="preserve">RJ comments:  Need a total range, comments space for explaining highly complex, not sure what to do about acute care,  but maybe it's an "add on".  </t>
  </si>
  <si>
    <t>Daily, Episode</t>
  </si>
  <si>
    <t>0 to 60</t>
  </si>
  <si>
    <t>Describe anything that falls outside normal limits as well as acute care needs or any other professional judgment decisions.</t>
  </si>
  <si>
    <t>GJ Tube Gastrostomy/Jejunostomy/ NJ Tube</t>
  </si>
  <si>
    <t xml:space="preserve">Unit </t>
  </si>
  <si>
    <t>Suctioning (Deep thru nose or mouth or trachael only)</t>
  </si>
  <si>
    <t>PRN</t>
  </si>
  <si>
    <r>
      <t xml:space="preserve">BEHAVIOR: 
</t>
    </r>
    <r>
      <rPr>
        <sz val="11"/>
        <color theme="1"/>
        <rFont val="Calibri"/>
        <family val="2"/>
        <scheme val="minor"/>
      </rPr>
      <t>Examples include: Hitting, biting, scratching, non- cooperative behavior, running away</t>
    </r>
  </si>
  <si>
    <t>Communication Comments:</t>
  </si>
  <si>
    <t>Acute Care/Sick Plan Comments:</t>
  </si>
  <si>
    <r>
      <rPr>
        <b/>
        <sz val="11"/>
        <color theme="1"/>
        <rFont val="Calibri"/>
        <family val="2"/>
        <scheme val="minor"/>
      </rPr>
      <t xml:space="preserve">COMMUNICATION: </t>
    </r>
    <r>
      <rPr>
        <sz val="11"/>
        <color theme="1"/>
        <rFont val="Calibri"/>
        <family val="2"/>
        <scheme val="minor"/>
      </rPr>
      <t xml:space="preserve">
Examples include: Non-verbal and unable to communicate needs creating a safety issue, unable to follow directions, has difficulty communicating needs</t>
    </r>
  </si>
  <si>
    <t>Training Comments:</t>
  </si>
  <si>
    <r>
      <t>PRN (</t>
    </r>
    <r>
      <rPr>
        <b/>
        <i/>
        <sz val="11"/>
        <color theme="1"/>
        <rFont val="Calibri"/>
        <family val="2"/>
        <scheme val="minor"/>
      </rPr>
      <t>PRO RE NATA</t>
    </r>
    <r>
      <rPr>
        <b/>
        <sz val="11"/>
        <color theme="1"/>
        <rFont val="Calibri"/>
        <family val="2"/>
        <scheme val="minor"/>
      </rPr>
      <t xml:space="preserve">): 
</t>
    </r>
    <r>
      <rPr>
        <sz val="11"/>
        <color theme="1"/>
        <rFont val="Calibri"/>
        <family val="2"/>
        <scheme val="minor"/>
      </rPr>
      <t xml:space="preserve">For any amount of PRN, please describe in detail the medical need associated with PRN in the comment box below.
Examples include: Medications that are provided as needed and not on a regular basis. Oxygen that is provided as needed. </t>
    </r>
  </si>
  <si>
    <r>
      <t xml:space="preserve">ACUTE CARE/SICK PLAN: </t>
    </r>
    <r>
      <rPr>
        <sz val="11"/>
        <color theme="1"/>
        <rFont val="Calibri"/>
        <family val="2"/>
        <scheme val="minor"/>
      </rPr>
      <t xml:space="preserve">
Example include: New or revised trach within 30 days, recent hospital discharge</t>
    </r>
  </si>
  <si>
    <r>
      <rPr>
        <b/>
        <sz val="11"/>
        <color theme="1"/>
        <rFont val="Calibri"/>
        <family val="2"/>
        <scheme val="minor"/>
      </rPr>
      <t xml:space="preserve">TRAINING: </t>
    </r>
    <r>
      <rPr>
        <sz val="11"/>
        <color theme="1"/>
        <rFont val="Calibri"/>
        <family val="2"/>
        <scheme val="minor"/>
      </rPr>
      <t xml:space="preserve">
Examples include: Training caregivers to provide and monitor medical treatment. Additional training would most likely be associated with a change in health status (e.g., surgery). </t>
    </r>
  </si>
  <si>
    <t>Minutes Range</t>
  </si>
  <si>
    <t>Medications (injections, needle, NJ, rectal) 
Excluded (oral medication and nasal medication)
DO NOT INCLUDE PRN MEDS HERE</t>
  </si>
  <si>
    <t>PRN Comments:</t>
  </si>
  <si>
    <t>Tool Components</t>
  </si>
  <si>
    <t xml:space="preserve">Behavior Comments:
</t>
  </si>
  <si>
    <r>
      <rPr>
        <b/>
        <sz val="16"/>
        <rFont val="Calibri"/>
        <family val="2"/>
        <scheme val="minor"/>
      </rPr>
      <t xml:space="preserve">INSTRUCTIONS: </t>
    </r>
    <r>
      <rPr>
        <sz val="12"/>
        <rFont val="Calibri"/>
        <family val="2"/>
        <scheme val="minor"/>
      </rPr>
      <t xml:space="preserve">
</t>
    </r>
    <r>
      <rPr>
        <b/>
        <sz val="16"/>
        <rFont val="Calibri"/>
        <family val="2"/>
        <scheme val="minor"/>
      </rPr>
      <t xml:space="preserve">1) </t>
    </r>
    <r>
      <rPr>
        <sz val="16"/>
        <rFont val="Calibri"/>
        <family val="2"/>
        <scheme val="minor"/>
      </rPr>
      <t xml:space="preserve">You are responsible for filling out the </t>
    </r>
    <r>
      <rPr>
        <sz val="16"/>
        <color theme="9"/>
        <rFont val="Calibri"/>
        <family val="2"/>
        <scheme val="minor"/>
      </rPr>
      <t>green</t>
    </r>
    <r>
      <rPr>
        <sz val="16"/>
        <rFont val="Calibri"/>
        <family val="2"/>
        <scheme val="minor"/>
      </rPr>
      <t>,</t>
    </r>
    <r>
      <rPr>
        <sz val="16"/>
        <color theme="4"/>
        <rFont val="Calibri"/>
        <family val="2"/>
        <scheme val="minor"/>
      </rPr>
      <t xml:space="preserve"> blue</t>
    </r>
    <r>
      <rPr>
        <sz val="16"/>
        <rFont val="Calibri"/>
        <family val="2"/>
        <scheme val="minor"/>
      </rPr>
      <t xml:space="preserve">, and </t>
    </r>
    <r>
      <rPr>
        <sz val="16"/>
        <color theme="5"/>
        <rFont val="Calibri"/>
        <family val="2"/>
        <scheme val="minor"/>
      </rPr>
      <t>orange</t>
    </r>
    <r>
      <rPr>
        <sz val="16"/>
        <rFont val="Calibri"/>
        <family val="2"/>
        <scheme val="minor"/>
      </rPr>
      <t xml:space="preserve"> sections or columns </t>
    </r>
    <r>
      <rPr>
        <sz val="16"/>
        <color theme="9"/>
        <rFont val="Calibri"/>
        <family val="2"/>
        <scheme val="minor"/>
      </rPr>
      <t>D</t>
    </r>
    <r>
      <rPr>
        <sz val="16"/>
        <rFont val="Calibri"/>
        <family val="2"/>
        <scheme val="minor"/>
      </rPr>
      <t xml:space="preserve">, </t>
    </r>
    <r>
      <rPr>
        <sz val="16"/>
        <color theme="4"/>
        <rFont val="Calibri"/>
        <family val="2"/>
        <scheme val="minor"/>
      </rPr>
      <t>E</t>
    </r>
    <r>
      <rPr>
        <sz val="16"/>
        <rFont val="Calibri"/>
        <family val="2"/>
        <scheme val="minor"/>
      </rPr>
      <t xml:space="preserve">, </t>
    </r>
    <r>
      <rPr>
        <sz val="16"/>
        <color theme="5"/>
        <rFont val="Calibri"/>
        <family val="2"/>
        <scheme val="minor"/>
      </rPr>
      <t xml:space="preserve">F
</t>
    </r>
    <r>
      <rPr>
        <sz val="12"/>
        <rFont val="Calibri"/>
        <family val="2"/>
        <scheme val="minor"/>
      </rPr>
      <t xml:space="preserve">You also can put information in the cells labeled "comments" to provide more details
</t>
    </r>
    <r>
      <rPr>
        <b/>
        <sz val="16"/>
        <rFont val="Calibri"/>
        <family val="2"/>
        <scheme val="minor"/>
      </rPr>
      <t xml:space="preserve">2) </t>
    </r>
    <r>
      <rPr>
        <sz val="16"/>
        <rFont val="Calibri"/>
        <family val="2"/>
        <scheme val="minor"/>
      </rPr>
      <t xml:space="preserve">You </t>
    </r>
    <r>
      <rPr>
        <b/>
        <u/>
        <sz val="16"/>
        <rFont val="Calibri"/>
        <family val="2"/>
        <scheme val="minor"/>
      </rPr>
      <t>MUST</t>
    </r>
    <r>
      <rPr>
        <sz val="16"/>
        <rFont val="Calibri"/>
        <family val="2"/>
        <scheme val="minor"/>
      </rPr>
      <t xml:space="preserve"> enter data into every </t>
    </r>
    <r>
      <rPr>
        <sz val="16"/>
        <color theme="9"/>
        <rFont val="Calibri"/>
        <family val="2"/>
        <scheme val="minor"/>
      </rPr>
      <t>green</t>
    </r>
    <r>
      <rPr>
        <sz val="16"/>
        <rFont val="Calibri"/>
        <family val="2"/>
        <scheme val="minor"/>
      </rPr>
      <t xml:space="preserve"> cell in column </t>
    </r>
    <r>
      <rPr>
        <sz val="16"/>
        <color theme="9"/>
        <rFont val="Calibri"/>
        <family val="2"/>
        <scheme val="minor"/>
      </rPr>
      <t>D</t>
    </r>
    <r>
      <rPr>
        <sz val="16"/>
        <rFont val="Calibri"/>
        <family val="2"/>
        <scheme val="minor"/>
      </rPr>
      <t xml:space="preserve">. 
</t>
    </r>
    <r>
      <rPr>
        <b/>
        <sz val="16"/>
        <rFont val="Calibri"/>
        <family val="2"/>
        <scheme val="minor"/>
      </rPr>
      <t>3)</t>
    </r>
    <r>
      <rPr>
        <sz val="16"/>
        <rFont val="Calibri"/>
        <family val="2"/>
        <scheme val="minor"/>
      </rPr>
      <t xml:space="preserve"> If a member needs additional time that would cause an item to take longer than the time listed in the "suggested duration" column, use "Highly Complex" in the complexity column. This may include risk of aspiration during feeding, more frequent urination leading to potential accidents or bedding changes, etc.
</t>
    </r>
    <r>
      <rPr>
        <b/>
        <sz val="16"/>
        <rFont val="Calibri"/>
        <family val="2"/>
        <scheme val="minor"/>
      </rPr>
      <t>4)</t>
    </r>
    <r>
      <rPr>
        <sz val="16"/>
        <rFont val="Calibri"/>
        <family val="2"/>
        <scheme val="minor"/>
      </rPr>
      <t xml:space="preserve"> If a Member needs PRN do not add it to the daily need, complexity, or average frequency that corresponds to the item. There is a PRN modifer section below this is where you will add this content.</t>
    </r>
  </si>
  <si>
    <t>Hourly Nursing Assessment Tool (H-NAT)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</si>
</sst>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
      <b/>
      <sz val="11"/>
      <name val="Calibri"/>
      <family val="2"/>
      <scheme val="minor"/>
    </font>
    <font>
      <b/>
      <sz val="14"/>
      <color theme="1"/>
      <name val="Calibri"/>
      <family val="2"/>
      <scheme val="minor"/>
    </font>
    <font>
      <b/>
      <sz val="12"/>
      <color theme="1"/>
      <name val="Calibri"/>
      <family val="2"/>
      <scheme val="minor"/>
    </font>
    <font>
      <b/>
      <sz val="12"/>
      <color theme="5"/>
      <name val="Calibri"/>
      <family val="2"/>
      <scheme val="minor"/>
    </font>
    <font>
      <b/>
      <sz val="12"/>
      <name val="Calibri"/>
      <family val="2"/>
      <scheme val="minor"/>
    </font>
    <font>
      <b/>
      <sz val="16"/>
      <color theme="1"/>
      <name val="Calibri"/>
      <family val="2"/>
      <scheme val="minor"/>
    </font>
    <font>
      <sz val="14"/>
      <color theme="1"/>
      <name val="Calibri"/>
      <family val="2"/>
      <scheme val="minor"/>
    </font>
    <font>
      <sz val="12"/>
      <color theme="1"/>
      <name val="Calibri"/>
      <family val="2"/>
      <scheme val="minor"/>
    </font>
    <font>
      <b/>
      <sz val="26"/>
      <color theme="1"/>
      <name val="Calibri"/>
      <family val="2"/>
      <scheme val="minor"/>
    </font>
    <font>
      <b/>
      <i/>
      <sz val="11"/>
      <color theme="1"/>
      <name val="Calibri"/>
      <family val="2"/>
      <scheme val="minor"/>
    </font>
    <font>
      <b/>
      <i/>
      <sz val="11"/>
      <color rgb="FFFF0000"/>
      <name val="Calibri"/>
      <family val="2"/>
      <scheme val="minor"/>
    </font>
    <font>
      <b/>
      <i/>
      <sz val="11"/>
      <name val="Calibri"/>
      <family val="2"/>
      <scheme val="minor"/>
    </font>
    <font>
      <b/>
      <sz val="14"/>
      <name val="Calibri"/>
      <family val="2"/>
      <scheme val="minor"/>
    </font>
    <font>
      <sz val="12"/>
      <name val="Calibri"/>
      <family val="2"/>
      <scheme val="minor"/>
    </font>
    <font>
      <b/>
      <sz val="22"/>
      <name val="Calibri"/>
      <family val="2"/>
      <scheme val="minor"/>
    </font>
    <font>
      <b/>
      <sz val="16"/>
      <name val="Calibri"/>
      <family val="2"/>
      <scheme val="minor"/>
    </font>
    <font>
      <b/>
      <sz val="26"/>
      <name val="Calibri"/>
      <family val="2"/>
      <scheme val="minor"/>
    </font>
    <font>
      <b/>
      <u/>
      <sz val="11"/>
      <name val="Calibri"/>
      <family val="2"/>
      <scheme val="minor"/>
    </font>
    <font>
      <sz val="14"/>
      <name val="Calibri"/>
      <family val="2"/>
      <scheme val="minor"/>
    </font>
    <font>
      <sz val="16"/>
      <name val="Calibri"/>
      <family val="2"/>
      <scheme val="minor"/>
    </font>
    <font>
      <sz val="16"/>
      <color theme="9"/>
      <name val="Calibri"/>
      <family val="2"/>
      <scheme val="minor"/>
    </font>
    <font>
      <sz val="16"/>
      <color theme="4"/>
      <name val="Calibri"/>
      <family val="2"/>
      <scheme val="minor"/>
    </font>
    <font>
      <sz val="16"/>
      <color theme="5"/>
      <name val="Calibri"/>
      <family val="2"/>
      <scheme val="minor"/>
    </font>
    <font>
      <b/>
      <u/>
      <sz val="16"/>
      <name val="Calibri"/>
      <family val="2"/>
      <scheme val="minor"/>
    </font>
  </fonts>
  <fills count="13">
    <fill>
      <patternFill patternType="none"/>
    </fill>
    <fill>
      <patternFill patternType="gray125"/>
    </fill>
    <fill>
      <patternFill patternType="solid">
        <fgColor theme="2"/>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rgb="FFF1F7ED"/>
        <bgColor indexed="64"/>
      </patternFill>
    </fill>
    <fill>
      <patternFill patternType="solid">
        <fgColor rgb="FFDDEDFB"/>
        <bgColor indexed="64"/>
      </patternFill>
    </fill>
    <fill>
      <patternFill patternType="solid">
        <fgColor rgb="FFFEF2EC"/>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theme="4"/>
      </right>
      <top style="medium">
        <color theme="4"/>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style="medium">
        <color auto="1"/>
      </right>
      <top style="thin">
        <color indexed="64"/>
      </top>
      <bottom/>
      <diagonal/>
    </border>
    <border>
      <left style="medium">
        <color theme="4"/>
      </left>
      <right style="medium">
        <color theme="4"/>
      </right>
      <top style="thin">
        <color indexed="64"/>
      </top>
      <bottom style="thin">
        <color indexed="64"/>
      </bottom>
      <diagonal/>
    </border>
    <border>
      <left/>
      <right style="thin">
        <color indexed="64"/>
      </right>
      <top/>
      <bottom style="medium">
        <color auto="1"/>
      </bottom>
      <diagonal/>
    </border>
    <border>
      <left style="medium">
        <color theme="4"/>
      </left>
      <right style="medium">
        <color theme="4"/>
      </right>
      <top style="thin">
        <color indexed="64"/>
      </top>
      <bottom/>
      <diagonal/>
    </border>
    <border>
      <left style="medium">
        <color theme="4"/>
      </left>
      <right style="medium">
        <color theme="4"/>
      </right>
      <top/>
      <bottom style="thin">
        <color indexed="64"/>
      </bottom>
      <diagonal/>
    </border>
    <border>
      <left style="medium">
        <color theme="9"/>
      </left>
      <right style="medium">
        <color theme="9"/>
      </right>
      <top style="thin">
        <color indexed="64"/>
      </top>
      <bottom style="thin">
        <color indexed="64"/>
      </bottom>
      <diagonal/>
    </border>
    <border>
      <left style="medium">
        <color theme="4"/>
      </left>
      <right/>
      <top style="medium">
        <color auto="1"/>
      </top>
      <bottom style="thin">
        <color indexed="64"/>
      </bottom>
      <diagonal/>
    </border>
    <border>
      <left style="medium">
        <color theme="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theme="4"/>
      </left>
      <right style="medium">
        <color theme="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theme="9"/>
      </left>
      <right style="medium">
        <color theme="9"/>
      </right>
      <top style="thin">
        <color indexed="64"/>
      </top>
      <bottom style="medium">
        <color indexed="64"/>
      </bottom>
      <diagonal/>
    </border>
    <border>
      <left/>
      <right style="medium">
        <color theme="4"/>
      </right>
      <top style="thin">
        <color indexed="64"/>
      </top>
      <bottom style="medium">
        <color indexed="64"/>
      </bottom>
      <diagonal/>
    </border>
    <border>
      <left style="medium">
        <color theme="4"/>
      </left>
      <right/>
      <top style="thin">
        <color indexed="64"/>
      </top>
      <bottom style="medium">
        <color indexed="64"/>
      </bottom>
      <diagonal/>
    </border>
    <border>
      <left/>
      <right style="medium">
        <color auto="1"/>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theme="4"/>
      </left>
      <right style="medium">
        <color theme="4"/>
      </right>
      <top style="thin">
        <color indexed="64"/>
      </top>
      <bottom style="medium">
        <color indexed="64"/>
      </bottom>
      <diagonal/>
    </border>
    <border>
      <left style="medium">
        <color theme="4"/>
      </left>
      <right style="thin">
        <color indexed="64"/>
      </right>
      <top style="thin">
        <color indexed="64"/>
      </top>
      <bottom style="medium">
        <color indexed="64"/>
      </bottom>
      <diagonal/>
    </border>
    <border>
      <left/>
      <right style="medium">
        <color theme="4"/>
      </right>
      <top/>
      <bottom/>
      <diagonal/>
    </border>
    <border>
      <left/>
      <right style="medium">
        <color auto="1"/>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theme="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thin">
        <color indexed="64"/>
      </left>
      <right style="thin">
        <color indexed="64"/>
      </right>
      <top style="thin">
        <color indexed="64"/>
      </top>
      <bottom style="thin">
        <color theme="1" tint="0.499984740745262"/>
      </bottom>
      <diagonal/>
    </border>
    <border>
      <left style="thin">
        <color indexed="64"/>
      </left>
      <right/>
      <top style="thin">
        <color indexed="64"/>
      </top>
      <bottom style="thin">
        <color theme="1" tint="0.499984740745262"/>
      </bottom>
      <diagonal/>
    </border>
    <border>
      <left style="thin">
        <color indexed="64"/>
      </left>
      <right style="thin">
        <color theme="1" tint="0.499984740745262"/>
      </right>
      <top style="thin">
        <color indexed="64"/>
      </top>
      <bottom style="thin">
        <color indexed="64"/>
      </bottom>
      <diagonal/>
    </border>
    <border>
      <left style="thin">
        <color theme="1" tint="0.499984740745262"/>
      </left>
      <right style="thin">
        <color theme="1" tint="0.499984740745262"/>
      </right>
      <top style="thin">
        <color indexed="64"/>
      </top>
      <bottom style="thin">
        <color indexed="64"/>
      </bottom>
      <diagonal/>
    </border>
    <border>
      <left style="thin">
        <color theme="1" tint="0.499984740745262"/>
      </left>
      <right/>
      <top style="thin">
        <color indexed="64"/>
      </top>
      <bottom style="thin">
        <color indexed="64"/>
      </bottom>
      <diagonal/>
    </border>
    <border>
      <left/>
      <right style="thin">
        <color theme="1" tint="0.499984740745262"/>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indexed="64"/>
      </top>
      <bottom style="thin">
        <color theme="1" tint="0.499984740745262"/>
      </bottom>
      <diagonal/>
    </border>
    <border>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theme="1" tint="0.499984740745262"/>
      </left>
      <right style="thin">
        <color theme="1" tint="0.499984740745262"/>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dashed">
        <color indexed="64"/>
      </bottom>
      <diagonal/>
    </border>
    <border>
      <left/>
      <right/>
      <top style="dashed">
        <color indexed="64"/>
      </top>
      <bottom/>
      <diagonal/>
    </border>
    <border>
      <left/>
      <right/>
      <top style="thin">
        <color indexed="64"/>
      </top>
      <bottom style="dashed">
        <color indexed="64"/>
      </bottom>
      <diagonal/>
    </border>
    <border>
      <left style="dashed">
        <color indexed="64"/>
      </left>
      <right style="thin">
        <color indexed="64"/>
      </right>
      <top style="thin">
        <color indexed="64"/>
      </top>
      <bottom/>
      <diagonal/>
    </border>
    <border>
      <left/>
      <right/>
      <top/>
      <bottom style="dashed">
        <color indexed="64"/>
      </bottom>
      <diagonal/>
    </border>
    <border>
      <left/>
      <right style="dashed">
        <color indexed="64"/>
      </right>
      <top style="dashed">
        <color indexed="64"/>
      </top>
      <bottom/>
      <diagonal/>
    </border>
    <border>
      <left style="hair">
        <color indexed="64"/>
      </left>
      <right/>
      <top/>
      <bottom/>
      <diagonal/>
    </border>
    <border>
      <left style="thin">
        <color theme="1" tint="0.499984740745262"/>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tint="0.499984740745262"/>
      </left>
      <right/>
      <top style="thin">
        <color indexed="64"/>
      </top>
      <bottom/>
      <diagonal/>
    </border>
    <border>
      <left style="dashed">
        <color indexed="64"/>
      </left>
      <right/>
      <top/>
      <bottom style="thin">
        <color indexed="64"/>
      </bottom>
      <diagonal/>
    </border>
    <border>
      <left style="dashed">
        <color indexed="64"/>
      </left>
      <right style="thin">
        <color indexed="64"/>
      </right>
      <top/>
      <bottom/>
      <diagonal/>
    </border>
    <border>
      <left style="dashed">
        <color indexed="64"/>
      </left>
      <right/>
      <top style="thin">
        <color indexed="64"/>
      </top>
      <bottom style="thin">
        <color indexed="64"/>
      </bottom>
      <diagonal/>
    </border>
    <border>
      <left style="thin">
        <color theme="1" tint="0.499984740745262"/>
      </left>
      <right style="thin">
        <color theme="1" tint="0.499984740745262"/>
      </right>
      <top style="thin">
        <color indexed="64"/>
      </top>
      <bottom/>
      <diagonal/>
    </border>
    <border>
      <left style="dashed">
        <color indexed="64"/>
      </left>
      <right style="thin">
        <color indexed="64"/>
      </right>
      <top/>
      <bottom style="thin">
        <color indexed="64"/>
      </bottom>
      <diagonal/>
    </border>
    <border>
      <left/>
      <right style="dashed">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top style="thin">
        <color theme="9" tint="-0.499984740745262"/>
      </top>
      <bottom style="dashed">
        <color indexed="64"/>
      </bottom>
      <diagonal/>
    </border>
    <border>
      <left/>
      <right style="thin">
        <color indexed="64"/>
      </right>
      <top style="thin">
        <color theme="9" tint="-0.499984740745262"/>
      </top>
      <bottom style="dashed">
        <color indexed="64"/>
      </bottom>
      <diagonal/>
    </border>
    <border>
      <left style="dashed">
        <color indexed="64"/>
      </left>
      <right/>
      <top style="thin">
        <color theme="9" tint="-0.499984740745262"/>
      </top>
      <bottom style="thin">
        <color theme="9" tint="-0.499984740745262"/>
      </bottom>
      <diagonal/>
    </border>
    <border>
      <left style="thin">
        <color theme="9" tint="-0.499984740745262"/>
      </left>
      <right style="dashed">
        <color indexed="64"/>
      </right>
      <top style="dashed">
        <color indexed="64"/>
      </top>
      <bottom style="thin">
        <color theme="9" tint="-0.499984740745262"/>
      </bottom>
      <diagonal/>
    </border>
    <border>
      <left/>
      <right/>
      <top style="thin">
        <color theme="9" tint="-0.499984740745262"/>
      </top>
      <bottom style="thin">
        <color theme="9" tint="-0.499984740745262"/>
      </bottom>
      <diagonal/>
    </border>
    <border>
      <left style="dashed">
        <color indexed="64"/>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right style="thin">
        <color indexed="64"/>
      </right>
      <top style="dashed">
        <color indexed="64"/>
      </top>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style="dashed">
        <color indexed="64"/>
      </right>
      <top style="dashed">
        <color indexed="64"/>
      </top>
      <bottom style="dashed">
        <color indexed="64"/>
      </bottom>
      <diagonal/>
    </border>
  </borders>
  <cellStyleXfs count="1">
    <xf numFmtId="0" fontId="0" fillId="0" borderId="0"/>
  </cellStyleXfs>
  <cellXfs count="595">
    <xf numFmtId="0" fontId="0" fillId="0" borderId="0" xfId="0"/>
    <xf numFmtId="0" fontId="0" fillId="0" borderId="0" xfId="0" applyAlignment="1">
      <alignment wrapText="1"/>
    </xf>
    <xf numFmtId="0" fontId="0" fillId="0" borderId="0" xfId="0" applyAlignment="1">
      <alignment vertical="top" wrapText="1"/>
    </xf>
    <xf numFmtId="0" fontId="0" fillId="0" borderId="1" xfId="0" applyFont="1" applyBorder="1"/>
    <xf numFmtId="0" fontId="0" fillId="0" borderId="1" xfId="0" applyFont="1" applyFill="1" applyBorder="1" applyAlignment="1">
      <alignment vertical="center" wrapText="1"/>
    </xf>
    <xf numFmtId="0" fontId="0" fillId="0" borderId="1" xfId="0" applyBorder="1"/>
    <xf numFmtId="0" fontId="0" fillId="0" borderId="1" xfId="0" applyBorder="1" applyAlignment="1">
      <alignment vertical="top" wrapText="1"/>
    </xf>
    <xf numFmtId="0" fontId="0" fillId="0" borderId="1" xfId="0" applyFont="1" applyBorder="1" applyAlignment="1">
      <alignment vertical="top" wrapText="1"/>
    </xf>
    <xf numFmtId="0" fontId="1"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0" xfId="0" applyAlignment="1">
      <alignment vertical="top"/>
    </xf>
    <xf numFmtId="0" fontId="0" fillId="0" borderId="0" xfId="0" applyAlignment="1">
      <alignment horizontal="left" vertical="top" wrapText="1"/>
    </xf>
    <xf numFmtId="0" fontId="0" fillId="0" borderId="1" xfId="0" applyBorder="1" applyAlignment="1">
      <alignment wrapText="1"/>
    </xf>
    <xf numFmtId="0" fontId="0" fillId="0" borderId="1" xfId="0" applyFont="1" applyBorder="1" applyAlignment="1">
      <alignment vertical="center" wrapText="1"/>
    </xf>
    <xf numFmtId="0" fontId="0" fillId="0" borderId="1" xfId="0" applyFont="1" applyFill="1" applyBorder="1" applyAlignment="1">
      <alignment vertical="top" wrapText="1"/>
    </xf>
    <xf numFmtId="0" fontId="0" fillId="0" borderId="1" xfId="0" applyBorder="1" applyAlignment="1">
      <alignment vertical="top"/>
    </xf>
    <xf numFmtId="0" fontId="3" fillId="0" borderId="0" xfId="0" applyFont="1" applyAlignment="1">
      <alignment vertical="top" wrapText="1"/>
    </xf>
    <xf numFmtId="0" fontId="1" fillId="0" borderId="1" xfId="0" applyFont="1" applyBorder="1" applyAlignment="1">
      <alignment vertical="center" wrapText="1"/>
    </xf>
    <xf numFmtId="0" fontId="4" fillId="0" borderId="1" xfId="0" applyFont="1" applyBorder="1" applyAlignment="1">
      <alignment vertical="center" wrapText="1"/>
    </xf>
    <xf numFmtId="0" fontId="0" fillId="0" borderId="5" xfId="0" applyBorder="1" applyAlignment="1">
      <alignment vertical="top" wrapText="1"/>
    </xf>
    <xf numFmtId="49" fontId="0" fillId="0" borderId="0" xfId="0" applyNumberFormat="1" applyAlignment="1">
      <alignment horizontal="center"/>
    </xf>
    <xf numFmtId="49" fontId="0" fillId="0" borderId="1" xfId="0" applyNumberFormat="1" applyBorder="1" applyAlignment="1">
      <alignment horizontal="center"/>
    </xf>
    <xf numFmtId="0" fontId="0" fillId="0" borderId="1" xfId="0" applyBorder="1" applyAlignment="1">
      <alignment horizontal="center"/>
    </xf>
    <xf numFmtId="49" fontId="0" fillId="0" borderId="1" xfId="0" applyNumberFormat="1" applyBorder="1" applyAlignment="1">
      <alignment horizontal="center" vertical="top"/>
    </xf>
    <xf numFmtId="0" fontId="0" fillId="0" borderId="5" xfId="0" applyBorder="1"/>
    <xf numFmtId="0" fontId="0" fillId="0" borderId="0" xfId="0" applyAlignment="1">
      <alignment horizontal="center" wrapText="1"/>
    </xf>
    <xf numFmtId="0" fontId="0" fillId="0" borderId="0" xfId="0" applyAlignment="1">
      <alignment horizontal="center" vertical="top"/>
    </xf>
    <xf numFmtId="49" fontId="0" fillId="0" borderId="0" xfId="0" applyNumberFormat="1" applyAlignment="1">
      <alignment horizontal="center" vertical="top"/>
    </xf>
    <xf numFmtId="0" fontId="0" fillId="0" borderId="1" xfId="0" applyFill="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center"/>
    </xf>
    <xf numFmtId="0" fontId="0" fillId="0" borderId="0" xfId="0" applyBorder="1"/>
    <xf numFmtId="0" fontId="0" fillId="0" borderId="1" xfId="0" applyFill="1" applyBorder="1" applyAlignment="1">
      <alignment vertical="center" wrapText="1"/>
    </xf>
    <xf numFmtId="0" fontId="0" fillId="0" borderId="1" xfId="0" applyFill="1" applyBorder="1" applyAlignment="1">
      <alignment vertical="top"/>
    </xf>
    <xf numFmtId="0" fontId="0" fillId="0" borderId="1" xfId="0" applyFill="1" applyBorder="1"/>
    <xf numFmtId="0" fontId="0" fillId="0" borderId="2" xfId="0" applyBorder="1"/>
    <xf numFmtId="0" fontId="0" fillId="0" borderId="2" xfId="0" applyBorder="1" applyAlignment="1">
      <alignment horizontal="center"/>
    </xf>
    <xf numFmtId="0" fontId="0" fillId="0" borderId="0" xfId="0" applyAlignment="1"/>
    <xf numFmtId="49" fontId="0" fillId="0" borderId="1" xfId="0" applyNumberFormat="1" applyBorder="1" applyAlignment="1">
      <alignment horizontal="center" vertical="center"/>
    </xf>
    <xf numFmtId="0" fontId="1" fillId="2" borderId="0" xfId="0" applyFont="1" applyFill="1" applyBorder="1" applyAlignment="1">
      <alignment horizontal="center"/>
    </xf>
    <xf numFmtId="0" fontId="1" fillId="0" borderId="0" xfId="0" applyFont="1" applyFill="1" applyBorder="1" applyAlignment="1"/>
    <xf numFmtId="0" fontId="0" fillId="0" borderId="0" xfId="0" applyFill="1"/>
    <xf numFmtId="0" fontId="1" fillId="0" borderId="0" xfId="0" applyFont="1" applyFill="1" applyBorder="1" applyAlignment="1">
      <alignment horizontal="center"/>
    </xf>
    <xf numFmtId="0" fontId="1" fillId="0" borderId="0" xfId="0" applyFont="1" applyFill="1" applyBorder="1" applyAlignment="1">
      <alignment horizontal="center"/>
    </xf>
    <xf numFmtId="0" fontId="0" fillId="0" borderId="0" xfId="0" applyFill="1" applyAlignment="1"/>
    <xf numFmtId="0" fontId="1" fillId="0" borderId="1" xfId="0" applyFont="1" applyFill="1" applyBorder="1" applyAlignment="1">
      <alignment vertical="top"/>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top"/>
    </xf>
    <xf numFmtId="0" fontId="6" fillId="0" borderId="1" xfId="0" applyFont="1" applyBorder="1" applyAlignment="1">
      <alignment vertical="top"/>
    </xf>
    <xf numFmtId="0" fontId="6" fillId="0" borderId="5" xfId="0" applyFont="1" applyBorder="1" applyAlignment="1">
      <alignment vertical="top" wrapText="1"/>
    </xf>
    <xf numFmtId="0" fontId="6" fillId="0" borderId="1" xfId="0" applyFont="1" applyBorder="1" applyAlignment="1">
      <alignment horizontal="center"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3" fillId="0" borderId="1" xfId="0" applyFont="1" applyBorder="1" applyAlignment="1">
      <alignment horizontal="left" vertical="top" wrapText="1"/>
    </xf>
    <xf numFmtId="0" fontId="10" fillId="0" borderId="0" xfId="0" applyFont="1"/>
    <xf numFmtId="0" fontId="1" fillId="0" borderId="8" xfId="0" applyFont="1" applyFill="1" applyBorder="1" applyAlignment="1">
      <alignment horizontal="center"/>
    </xf>
    <xf numFmtId="0" fontId="1" fillId="0" borderId="12" xfId="0" applyFont="1" applyFill="1" applyBorder="1" applyAlignment="1">
      <alignment horizontal="center"/>
    </xf>
    <xf numFmtId="0" fontId="0" fillId="0" borderId="8" xfId="0" applyBorder="1" applyAlignment="1">
      <alignment horizontal="left" vertical="top"/>
    </xf>
    <xf numFmtId="0" fontId="0" fillId="0" borderId="12" xfId="0" applyBorder="1" applyAlignment="1">
      <alignment vertical="top" wrapText="1"/>
    </xf>
    <xf numFmtId="0" fontId="1"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2" xfId="0" applyBorder="1" applyAlignment="1">
      <alignment horizontal="center" vertical="top" wrapText="1"/>
    </xf>
    <xf numFmtId="0" fontId="0" fillId="0" borderId="1" xfId="0" applyFill="1" applyBorder="1" applyAlignment="1">
      <alignment horizontal="left" vertical="top" wrapText="1"/>
    </xf>
    <xf numFmtId="0" fontId="0" fillId="0" borderId="1" xfId="0" applyBorder="1" applyAlignment="1">
      <alignment horizont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0" fontId="5" fillId="2" borderId="0" xfId="0" applyFont="1" applyFill="1" applyBorder="1" applyAlignment="1">
      <alignment horizontal="center"/>
    </xf>
    <xf numFmtId="0" fontId="6" fillId="0" borderId="6" xfId="0" applyFont="1" applyBorder="1" applyAlignment="1">
      <alignment horizontal="center" vertical="top" wrapText="1"/>
    </xf>
    <xf numFmtId="0" fontId="0" fillId="3" borderId="11" xfId="0" applyFill="1" applyBorder="1" applyAlignment="1">
      <alignment horizontal="center"/>
    </xf>
    <xf numFmtId="0" fontId="0" fillId="3" borderId="20" xfId="0" applyFill="1" applyBorder="1" applyAlignment="1">
      <alignment horizontal="center"/>
    </xf>
    <xf numFmtId="0" fontId="6" fillId="4" borderId="16" xfId="0" applyFont="1" applyFill="1" applyBorder="1" applyAlignment="1">
      <alignment horizontal="center" vertical="top" wrapText="1"/>
    </xf>
    <xf numFmtId="0" fontId="0" fillId="0" borderId="11" xfId="0" applyBorder="1" applyAlignment="1">
      <alignment horizontal="center"/>
    </xf>
    <xf numFmtId="0" fontId="0" fillId="0" borderId="2" xfId="0" applyFont="1" applyFill="1" applyBorder="1" applyAlignment="1">
      <alignment vertical="top" wrapText="1"/>
    </xf>
    <xf numFmtId="0" fontId="0" fillId="0" borderId="2" xfId="0" applyFill="1" applyBorder="1" applyAlignment="1">
      <alignment vertical="top" wrapText="1"/>
    </xf>
    <xf numFmtId="49" fontId="0" fillId="5" borderId="20" xfId="0" applyNumberFormat="1" applyFill="1" applyBorder="1" applyAlignment="1">
      <alignment horizontal="center"/>
    </xf>
    <xf numFmtId="0" fontId="0" fillId="3" borderId="21" xfId="0" applyFill="1" applyBorder="1" applyAlignment="1">
      <alignment horizontal="center"/>
    </xf>
    <xf numFmtId="0" fontId="0" fillId="5" borderId="5" xfId="0" applyFill="1" applyBorder="1" applyAlignment="1">
      <alignment horizontal="center"/>
    </xf>
    <xf numFmtId="0" fontId="0" fillId="3" borderId="12" xfId="0" applyFill="1" applyBorder="1" applyAlignment="1">
      <alignment horizontal="center"/>
    </xf>
    <xf numFmtId="49" fontId="0" fillId="4" borderId="22" xfId="0" applyNumberFormat="1"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6" fillId="6" borderId="26" xfId="0" applyFont="1" applyFill="1" applyBorder="1" applyAlignment="1">
      <alignment horizontal="center" vertical="top" wrapText="1"/>
    </xf>
    <xf numFmtId="49" fontId="0" fillId="6" borderId="26" xfId="0" applyNumberFormat="1" applyFill="1" applyBorder="1" applyAlignment="1">
      <alignment horizontal="center"/>
    </xf>
    <xf numFmtId="0" fontId="6" fillId="0" borderId="5" xfId="0" applyFont="1" applyBorder="1" applyAlignment="1">
      <alignment horizontal="center" vertical="top" wrapText="1"/>
    </xf>
    <xf numFmtId="0" fontId="0" fillId="0" borderId="8" xfId="0" applyBorder="1" applyAlignment="1">
      <alignment horizontal="left" vertical="top"/>
    </xf>
    <xf numFmtId="0" fontId="0" fillId="0" borderId="13" xfId="0" applyBorder="1" applyAlignment="1">
      <alignment horizontal="left" vertical="top"/>
    </xf>
    <xf numFmtId="49" fontId="0" fillId="5" borderId="28" xfId="0" applyNumberFormat="1" applyFill="1" applyBorder="1" applyAlignment="1">
      <alignment horizontal="center" vertical="top"/>
    </xf>
    <xf numFmtId="49" fontId="0" fillId="5" borderId="19" xfId="0" applyNumberFormat="1" applyFill="1" applyBorder="1" applyAlignment="1">
      <alignment horizontal="left" vertical="top"/>
    </xf>
    <xf numFmtId="0" fontId="8" fillId="0" borderId="5" xfId="0" applyFont="1" applyBorder="1" applyAlignment="1">
      <alignment horizontal="center" vertical="top" wrapText="1"/>
    </xf>
    <xf numFmtId="0" fontId="0" fillId="0" borderId="31" xfId="0" applyBorder="1" applyAlignment="1">
      <alignment vertical="top"/>
    </xf>
    <xf numFmtId="0" fontId="0" fillId="0" borderId="32" xfId="0" applyBorder="1"/>
    <xf numFmtId="49" fontId="0" fillId="0" borderId="33" xfId="0" applyNumberFormat="1" applyBorder="1" applyAlignment="1">
      <alignment horizontal="center"/>
    </xf>
    <xf numFmtId="49" fontId="0" fillId="6" borderId="34" xfId="0" applyNumberFormat="1" applyFill="1" applyBorder="1" applyAlignment="1">
      <alignment horizontal="center"/>
    </xf>
    <xf numFmtId="49" fontId="0" fillId="4" borderId="35" xfId="0" applyNumberFormat="1" applyFill="1" applyBorder="1" applyAlignment="1">
      <alignment horizontal="center"/>
    </xf>
    <xf numFmtId="49" fontId="0" fillId="0" borderId="38" xfId="0" applyNumberFormat="1" applyBorder="1" applyAlignment="1">
      <alignment horizontal="center"/>
    </xf>
    <xf numFmtId="0" fontId="0" fillId="7" borderId="13" xfId="0" applyFill="1" applyBorder="1" applyAlignment="1">
      <alignment vertical="top"/>
    </xf>
    <xf numFmtId="0" fontId="0" fillId="7" borderId="14" xfId="0" applyFill="1" applyBorder="1"/>
    <xf numFmtId="49" fontId="0" fillId="7" borderId="14" xfId="0" applyNumberFormat="1" applyFill="1" applyBorder="1" applyAlignment="1">
      <alignment horizontal="center"/>
    </xf>
    <xf numFmtId="0" fontId="0" fillId="7" borderId="8" xfId="0" applyFill="1" applyBorder="1" applyAlignment="1">
      <alignment vertical="top"/>
    </xf>
    <xf numFmtId="0" fontId="0" fillId="7" borderId="0" xfId="0" applyFill="1" applyBorder="1"/>
    <xf numFmtId="49" fontId="0" fillId="7" borderId="0" xfId="0" applyNumberFormat="1" applyFill="1" applyBorder="1" applyAlignment="1">
      <alignment horizontal="center"/>
    </xf>
    <xf numFmtId="0" fontId="0" fillId="0" borderId="31" xfId="0" applyBorder="1" applyAlignment="1">
      <alignment vertical="top" wrapText="1"/>
    </xf>
    <xf numFmtId="0" fontId="0" fillId="0" borderId="39" xfId="0" applyFill="1" applyBorder="1" applyAlignment="1">
      <alignment vertical="center" wrapText="1"/>
    </xf>
    <xf numFmtId="49" fontId="0" fillId="0" borderId="39" xfId="0" applyNumberFormat="1" applyBorder="1" applyAlignment="1">
      <alignment horizontal="center" vertical="top"/>
    </xf>
    <xf numFmtId="49" fontId="0" fillId="4" borderId="40" xfId="0" applyNumberFormat="1" applyFill="1" applyBorder="1" applyAlignment="1">
      <alignment horizontal="center"/>
    </xf>
    <xf numFmtId="49" fontId="0" fillId="5" borderId="41" xfId="0" applyNumberFormat="1" applyFill="1" applyBorder="1" applyAlignment="1">
      <alignment horizontal="center" vertical="top"/>
    </xf>
    <xf numFmtId="49" fontId="0" fillId="5" borderId="37" xfId="0" applyNumberFormat="1" applyFill="1" applyBorder="1" applyAlignment="1">
      <alignment horizontal="left" vertical="top"/>
    </xf>
    <xf numFmtId="49" fontId="0" fillId="0" borderId="38" xfId="0" applyNumberFormat="1" applyBorder="1" applyAlignment="1">
      <alignment horizontal="center" vertical="top"/>
    </xf>
    <xf numFmtId="0" fontId="12" fillId="7" borderId="0" xfId="0" applyFont="1" applyFill="1" applyBorder="1" applyAlignment="1">
      <alignment horizontal="center" vertical="top"/>
    </xf>
    <xf numFmtId="0" fontId="11" fillId="7" borderId="0" xfId="0" applyFont="1" applyFill="1" applyBorder="1" applyAlignment="1">
      <alignment horizontal="center" vertical="top" wrapText="1"/>
    </xf>
    <xf numFmtId="0" fontId="11" fillId="7" borderId="42" xfId="0" applyFont="1" applyFill="1" applyBorder="1" applyAlignment="1">
      <alignment horizontal="center" vertical="top" wrapText="1"/>
    </xf>
    <xf numFmtId="0" fontId="11" fillId="7" borderId="43" xfId="0" applyFont="1" applyFill="1" applyBorder="1" applyAlignment="1">
      <alignment vertical="top" wrapText="1"/>
    </xf>
    <xf numFmtId="0" fontId="8" fillId="7" borderId="0" xfId="0" applyFont="1" applyFill="1" applyBorder="1" applyAlignment="1">
      <alignment vertical="top" wrapText="1"/>
    </xf>
    <xf numFmtId="0" fontId="9" fillId="2" borderId="17" xfId="0" applyFont="1" applyFill="1" applyBorder="1" applyAlignment="1">
      <alignment vertical="center" wrapText="1"/>
    </xf>
    <xf numFmtId="0" fontId="9" fillId="2" borderId="18" xfId="0" applyFont="1" applyFill="1" applyBorder="1" applyAlignment="1">
      <alignment vertical="center" wrapText="1"/>
    </xf>
    <xf numFmtId="0" fontId="13" fillId="0" borderId="0" xfId="0" applyFont="1" applyBorder="1" applyAlignment="1">
      <alignment horizontal="center"/>
    </xf>
    <xf numFmtId="0" fontId="8" fillId="0" borderId="19" xfId="0" applyFont="1" applyBorder="1" applyAlignment="1">
      <alignment horizontal="center" vertical="top" wrapText="1"/>
    </xf>
    <xf numFmtId="0" fontId="11" fillId="0" borderId="49" xfId="0" applyFont="1" applyBorder="1" applyAlignment="1">
      <alignment horizontal="center" vertical="top" wrapText="1"/>
    </xf>
    <xf numFmtId="0" fontId="11" fillId="6" borderId="34" xfId="0" applyFont="1" applyFill="1" applyBorder="1" applyAlignment="1">
      <alignment horizontal="center" vertical="top" wrapText="1"/>
    </xf>
    <xf numFmtId="0" fontId="11" fillId="4" borderId="35" xfId="0" applyFont="1" applyFill="1" applyBorder="1" applyAlignment="1">
      <alignment horizontal="center" vertical="top" wrapText="1"/>
    </xf>
    <xf numFmtId="0" fontId="11" fillId="5" borderId="41" xfId="0" applyFont="1" applyFill="1" applyBorder="1" applyAlignment="1">
      <alignment horizontal="center" vertical="top" wrapText="1"/>
    </xf>
    <xf numFmtId="0" fontId="11" fillId="5" borderId="37" xfId="0" applyFont="1" applyFill="1" applyBorder="1" applyAlignment="1">
      <alignment vertical="top" wrapText="1"/>
    </xf>
    <xf numFmtId="0" fontId="8" fillId="0" borderId="49" xfId="0" applyFont="1" applyBorder="1" applyAlignment="1">
      <alignment vertical="top" wrapText="1"/>
    </xf>
    <xf numFmtId="0" fontId="8" fillId="0" borderId="37" xfId="0" applyFont="1" applyBorder="1" applyAlignment="1">
      <alignment vertical="top" wrapText="1"/>
    </xf>
    <xf numFmtId="49" fontId="0" fillId="8" borderId="36" xfId="0" applyNumberFormat="1" applyFill="1" applyBorder="1" applyAlignment="1">
      <alignment horizontal="center"/>
    </xf>
    <xf numFmtId="49" fontId="0" fillId="8" borderId="37" xfId="0" applyNumberFormat="1" applyFill="1" applyBorder="1" applyAlignment="1">
      <alignment horizontal="center"/>
    </xf>
    <xf numFmtId="0" fontId="8" fillId="2" borderId="29" xfId="0" applyFont="1" applyFill="1" applyBorder="1" applyAlignment="1">
      <alignment vertical="top" wrapText="1"/>
    </xf>
    <xf numFmtId="0" fontId="8" fillId="2" borderId="17" xfId="0" applyFont="1" applyFill="1" applyBorder="1" applyAlignment="1">
      <alignment vertical="top" wrapText="1"/>
    </xf>
    <xf numFmtId="0" fontId="8" fillId="2" borderId="17" xfId="0" applyFont="1" applyFill="1" applyBorder="1" applyAlignment="1">
      <alignment horizontal="center" vertical="top" wrapText="1"/>
    </xf>
    <xf numFmtId="0" fontId="8" fillId="2" borderId="30" xfId="0" applyFont="1" applyFill="1" applyBorder="1" applyAlignment="1">
      <alignment horizontal="center" vertical="top" wrapText="1"/>
    </xf>
    <xf numFmtId="0" fontId="8" fillId="2" borderId="18" xfId="0" applyFont="1" applyFill="1" applyBorder="1" applyAlignment="1">
      <alignment vertical="top" wrapText="1"/>
    </xf>
    <xf numFmtId="0" fontId="0" fillId="0" borderId="50" xfId="0" applyBorder="1" applyAlignment="1">
      <alignment vertical="top"/>
    </xf>
    <xf numFmtId="0" fontId="0" fillId="0" borderId="19" xfId="0" applyBorder="1"/>
    <xf numFmtId="0" fontId="0" fillId="0" borderId="50" xfId="0" applyBorder="1" applyAlignment="1">
      <alignment horizontal="left" vertical="top"/>
    </xf>
    <xf numFmtId="0" fontId="0" fillId="0" borderId="50" xfId="0" applyBorder="1" applyAlignment="1">
      <alignment vertical="top" wrapText="1"/>
    </xf>
    <xf numFmtId="0" fontId="3" fillId="0" borderId="50" xfId="0" applyFont="1" applyBorder="1" applyAlignment="1">
      <alignment horizontal="left" vertical="top" wrapText="1"/>
    </xf>
    <xf numFmtId="0" fontId="3" fillId="0" borderId="31" xfId="0" applyFont="1" applyBorder="1" applyAlignment="1">
      <alignment horizontal="left" vertical="top" wrapText="1"/>
    </xf>
    <xf numFmtId="0" fontId="0" fillId="0" borderId="51" xfId="0" applyFill="1" applyBorder="1" applyAlignment="1">
      <alignment horizontal="left" vertical="top"/>
    </xf>
    <xf numFmtId="49" fontId="0" fillId="3" borderId="52" xfId="0" applyNumberFormat="1" applyFill="1" applyBorder="1" applyAlignment="1">
      <alignment horizontal="center" vertical="top"/>
    </xf>
    <xf numFmtId="0" fontId="0" fillId="3" borderId="37" xfId="0" applyFill="1" applyBorder="1" applyAlignment="1">
      <alignment horizontal="center"/>
    </xf>
    <xf numFmtId="0" fontId="0" fillId="0" borderId="37" xfId="0" applyBorder="1"/>
    <xf numFmtId="0" fontId="0" fillId="7" borderId="13" xfId="0" applyFill="1" applyBorder="1" applyAlignment="1">
      <alignment vertical="top" wrapText="1"/>
    </xf>
    <xf numFmtId="0" fontId="0" fillId="7" borderId="14" xfId="0" applyFill="1" applyBorder="1" applyAlignment="1">
      <alignment vertical="center" wrapText="1"/>
    </xf>
    <xf numFmtId="49" fontId="0" fillId="7" borderId="14" xfId="0" applyNumberFormat="1" applyFill="1" applyBorder="1" applyAlignment="1">
      <alignment horizontal="center" vertical="top"/>
    </xf>
    <xf numFmtId="49" fontId="0" fillId="7" borderId="14" xfId="0" applyNumberFormat="1" applyFill="1" applyBorder="1" applyAlignment="1">
      <alignment horizontal="left" vertical="top"/>
    </xf>
    <xf numFmtId="0" fontId="3" fillId="7" borderId="13" xfId="0" applyFont="1" applyFill="1" applyBorder="1" applyAlignment="1">
      <alignment horizontal="left" vertical="top" wrapText="1"/>
    </xf>
    <xf numFmtId="0" fontId="0" fillId="7" borderId="0" xfId="0" applyFill="1" applyAlignment="1">
      <alignment horizontal="left" vertical="top"/>
    </xf>
    <xf numFmtId="0" fontId="0" fillId="7" borderId="0" xfId="0" applyFill="1" applyBorder="1" applyAlignment="1">
      <alignment horizontal="center"/>
    </xf>
    <xf numFmtId="0" fontId="0" fillId="7" borderId="7" xfId="0" applyFill="1" applyBorder="1"/>
    <xf numFmtId="49" fontId="0" fillId="0" borderId="39" xfId="0" applyNumberFormat="1" applyBorder="1" applyAlignment="1">
      <alignment horizontal="center"/>
    </xf>
    <xf numFmtId="0" fontId="0" fillId="7" borderId="13" xfId="0" applyFill="1" applyBorder="1" applyAlignment="1">
      <alignment horizontal="left" vertical="top" wrapText="1"/>
    </xf>
    <xf numFmtId="0" fontId="0" fillId="7" borderId="0" xfId="0" applyFill="1" applyBorder="1" applyAlignment="1">
      <alignment horizontal="center" vertical="center"/>
    </xf>
    <xf numFmtId="0" fontId="0" fillId="7" borderId="14" xfId="0" applyFill="1" applyBorder="1" applyAlignment="1">
      <alignment vertical="top"/>
    </xf>
    <xf numFmtId="0" fontId="0" fillId="7" borderId="14" xfId="0" applyFill="1" applyBorder="1" applyAlignment="1">
      <alignment horizontal="center"/>
    </xf>
    <xf numFmtId="0" fontId="0" fillId="7" borderId="14" xfId="0" applyFill="1" applyBorder="1" applyAlignment="1">
      <alignment horizontal="center" vertical="center"/>
    </xf>
    <xf numFmtId="0" fontId="0" fillId="0" borderId="21" xfId="0" applyBorder="1" applyAlignment="1">
      <alignment horizontal="center"/>
    </xf>
    <xf numFmtId="0" fontId="0" fillId="0" borderId="39" xfId="0" applyBorder="1" applyAlignment="1">
      <alignment vertical="top"/>
    </xf>
    <xf numFmtId="0" fontId="0" fillId="0" borderId="39" xfId="0" applyBorder="1" applyAlignment="1">
      <alignment horizontal="center" vertical="center"/>
    </xf>
    <xf numFmtId="0" fontId="0" fillId="3" borderId="51" xfId="0" applyFill="1" applyBorder="1" applyAlignment="1">
      <alignment horizontal="center" vertical="center"/>
    </xf>
    <xf numFmtId="0" fontId="0" fillId="0" borderId="39" xfId="0" applyFill="1" applyBorder="1"/>
    <xf numFmtId="0" fontId="0" fillId="0" borderId="39" xfId="0" applyBorder="1" applyAlignment="1">
      <alignment horizontal="center"/>
    </xf>
    <xf numFmtId="0" fontId="0" fillId="7" borderId="8" xfId="0" applyFill="1" applyBorder="1" applyAlignment="1">
      <alignment horizontal="left" vertical="top" wrapText="1"/>
    </xf>
    <xf numFmtId="0" fontId="0" fillId="7" borderId="0" xfId="0" applyFill="1" applyBorder="1" applyAlignment="1">
      <alignment horizontal="left" vertical="top"/>
    </xf>
    <xf numFmtId="0" fontId="0" fillId="3" borderId="23" xfId="0" applyFill="1" applyBorder="1" applyAlignment="1">
      <alignment horizontal="center"/>
    </xf>
    <xf numFmtId="49" fontId="0" fillId="5" borderId="38" xfId="0" applyNumberFormat="1" applyFill="1" applyBorder="1" applyAlignment="1">
      <alignment horizontal="center"/>
    </xf>
    <xf numFmtId="49" fontId="0" fillId="7" borderId="0" xfId="0" applyNumberFormat="1" applyFill="1" applyBorder="1" applyAlignment="1">
      <alignment horizontal="center" vertical="top"/>
    </xf>
    <xf numFmtId="49" fontId="0" fillId="7" borderId="0" xfId="0" applyNumberFormat="1" applyFill="1" applyBorder="1" applyAlignment="1">
      <alignment horizontal="left" vertical="top"/>
    </xf>
    <xf numFmtId="0" fontId="0" fillId="0" borderId="50" xfId="0" applyBorder="1" applyAlignment="1">
      <alignment horizontal="left" vertical="top" wrapText="1"/>
    </xf>
    <xf numFmtId="0" fontId="0" fillId="0" borderId="50" xfId="0" applyBorder="1"/>
    <xf numFmtId="0" fontId="0" fillId="0" borderId="31" xfId="0" applyBorder="1"/>
    <xf numFmtId="0" fontId="0" fillId="7" borderId="7" xfId="0" applyFill="1" applyBorder="1" applyAlignment="1">
      <alignment horizontal="center"/>
    </xf>
    <xf numFmtId="0" fontId="9" fillId="7" borderId="29" xfId="0" applyFont="1" applyFill="1" applyBorder="1" applyAlignment="1">
      <alignment horizontal="left" vertical="top" wrapText="1"/>
    </xf>
    <xf numFmtId="0" fontId="0" fillId="7" borderId="17" xfId="0" applyFill="1" applyBorder="1"/>
    <xf numFmtId="0" fontId="0" fillId="7" borderId="17" xfId="0" applyFill="1" applyBorder="1" applyAlignment="1">
      <alignment horizontal="center"/>
    </xf>
    <xf numFmtId="0" fontId="0" fillId="7" borderId="18" xfId="0" applyFill="1" applyBorder="1" applyAlignment="1">
      <alignment horizontal="center"/>
    </xf>
    <xf numFmtId="0" fontId="9" fillId="7" borderId="57" xfId="0" applyFont="1" applyFill="1" applyBorder="1" applyAlignment="1">
      <alignment horizontal="left" vertical="top" wrapText="1"/>
    </xf>
    <xf numFmtId="0" fontId="0" fillId="7" borderId="19" xfId="0" applyFill="1" applyBorder="1" applyAlignment="1">
      <alignment horizontal="center"/>
    </xf>
    <xf numFmtId="0" fontId="9" fillId="7" borderId="48" xfId="0" applyFont="1" applyFill="1" applyBorder="1" applyAlignment="1">
      <alignment horizontal="left" vertical="top" wrapText="1"/>
    </xf>
    <xf numFmtId="0" fontId="0" fillId="7" borderId="51" xfId="0" applyFill="1" applyBorder="1"/>
    <xf numFmtId="0" fontId="0" fillId="7" borderId="51" xfId="0" applyFill="1" applyBorder="1" applyAlignment="1">
      <alignment horizontal="center"/>
    </xf>
    <xf numFmtId="0" fontId="0" fillId="7" borderId="58" xfId="0" applyFill="1" applyBorder="1" applyAlignment="1">
      <alignment horizontal="center"/>
    </xf>
    <xf numFmtId="0" fontId="0" fillId="0" borderId="8" xfId="0" applyBorder="1"/>
    <xf numFmtId="0" fontId="0" fillId="0" borderId="9" xfId="0" applyBorder="1"/>
    <xf numFmtId="0" fontId="16" fillId="0" borderId="9" xfId="0" applyFont="1" applyBorder="1" applyAlignment="1">
      <alignment horizontal="left"/>
    </xf>
    <xf numFmtId="0" fontId="16" fillId="0" borderId="10" xfId="0" applyFont="1" applyBorder="1" applyAlignment="1">
      <alignment horizontal="center"/>
    </xf>
    <xf numFmtId="0" fontId="16" fillId="0" borderId="11" xfId="0" applyFont="1" applyBorder="1" applyAlignment="1">
      <alignment horizontal="center"/>
    </xf>
    <xf numFmtId="0" fontId="4" fillId="0" borderId="9" xfId="0" applyFont="1" applyBorder="1"/>
    <xf numFmtId="0" fontId="4" fillId="0" borderId="10" xfId="0" applyFont="1" applyBorder="1" applyAlignment="1">
      <alignment horizontal="left"/>
    </xf>
    <xf numFmtId="0" fontId="4" fillId="0" borderId="11" xfId="0" applyFont="1" applyBorder="1" applyAlignment="1">
      <alignment horizontal="center"/>
    </xf>
    <xf numFmtId="0" fontId="3" fillId="0" borderId="10" xfId="0" applyFont="1" applyBorder="1" applyAlignment="1">
      <alignment horizontal="left"/>
    </xf>
    <xf numFmtId="0" fontId="3" fillId="0" borderId="11" xfId="0" applyFont="1" applyBorder="1" applyAlignment="1">
      <alignment horizontal="center"/>
    </xf>
    <xf numFmtId="0" fontId="0" fillId="0" borderId="13" xfId="0" applyBorder="1"/>
    <xf numFmtId="0" fontId="3" fillId="0" borderId="14" xfId="0" applyFont="1" applyBorder="1" applyAlignment="1">
      <alignment horizontal="left"/>
    </xf>
    <xf numFmtId="0" fontId="3" fillId="0" borderId="15" xfId="0" applyFont="1" applyBorder="1" applyAlignment="1">
      <alignment horizontal="center"/>
    </xf>
    <xf numFmtId="0" fontId="3" fillId="0" borderId="9" xfId="0" applyFont="1" applyBorder="1" applyAlignment="1">
      <alignment vertical="top"/>
    </xf>
    <xf numFmtId="0" fontId="3" fillId="0" borderId="13" xfId="0" applyFont="1" applyBorder="1"/>
    <xf numFmtId="0" fontId="3" fillId="0" borderId="8" xfId="0" applyFont="1" applyBorder="1"/>
    <xf numFmtId="0" fontId="3" fillId="0" borderId="0" xfId="0" applyFont="1" applyAlignment="1">
      <alignment horizontal="left"/>
    </xf>
    <xf numFmtId="0" fontId="3" fillId="0" borderId="12" xfId="0" applyFont="1" applyBorder="1" applyAlignment="1">
      <alignment horizontal="center"/>
    </xf>
    <xf numFmtId="0" fontId="3" fillId="0" borderId="9" xfId="0" applyFont="1" applyBorder="1" applyAlignment="1">
      <alignment vertical="top" wrapText="1"/>
    </xf>
    <xf numFmtId="0" fontId="3" fillId="0" borderId="10" xfId="0" applyFont="1" applyBorder="1" applyAlignment="1">
      <alignment horizontal="left" vertical="top"/>
    </xf>
    <xf numFmtId="0" fontId="3" fillId="0" borderId="11" xfId="0" applyFont="1" applyBorder="1" applyAlignment="1">
      <alignment horizontal="center" vertical="top"/>
    </xf>
    <xf numFmtId="0" fontId="3" fillId="0" borderId="0" xfId="0" applyFont="1" applyAlignment="1">
      <alignment horizontal="left" vertical="top"/>
    </xf>
    <xf numFmtId="0" fontId="3" fillId="0" borderId="14" xfId="0" applyFont="1" applyBorder="1" applyAlignment="1">
      <alignment horizontal="left" vertical="top"/>
    </xf>
    <xf numFmtId="0" fontId="3" fillId="0" borderId="9" xfId="0" applyFont="1" applyBorder="1"/>
    <xf numFmtId="0" fontId="3" fillId="0" borderId="9" xfId="0" applyFont="1" applyBorder="1" applyAlignment="1">
      <alignment horizontal="left" vertical="top" wrapText="1"/>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0" fillId="0" borderId="9" xfId="0" applyBorder="1" applyAlignment="1">
      <alignment horizontal="left" vertical="top"/>
    </xf>
    <xf numFmtId="0" fontId="3" fillId="0" borderId="11" xfId="0" applyFont="1" applyBorder="1" applyAlignment="1">
      <alignment horizontal="left" vertical="top"/>
    </xf>
    <xf numFmtId="0" fontId="3" fillId="0" borderId="15" xfId="0" applyFont="1" applyBorder="1" applyAlignment="1">
      <alignment horizontal="left" vertical="top"/>
    </xf>
    <xf numFmtId="0" fontId="3" fillId="0" borderId="9" xfId="0" applyFont="1" applyBorder="1" applyAlignment="1">
      <alignment horizontal="left" vertical="top"/>
    </xf>
    <xf numFmtId="0" fontId="3" fillId="0" borderId="13" xfId="0" applyFont="1" applyBorder="1" applyAlignment="1">
      <alignment horizontal="left" vertical="top"/>
    </xf>
    <xf numFmtId="0" fontId="3" fillId="0" borderId="8" xfId="0" applyFont="1" applyBorder="1" applyAlignment="1">
      <alignment horizontal="left" vertical="top"/>
    </xf>
    <xf numFmtId="0" fontId="3" fillId="0" borderId="12" xfId="0" applyFont="1" applyBorder="1" applyAlignment="1">
      <alignment horizontal="left" vertical="top"/>
    </xf>
    <xf numFmtId="0" fontId="4" fillId="0" borderId="8" xfId="0" applyFont="1" applyBorder="1" applyAlignment="1">
      <alignment horizontal="left" vertical="top"/>
    </xf>
    <xf numFmtId="0" fontId="16" fillId="0" borderId="8" xfId="0" applyFont="1" applyBorder="1" applyAlignment="1">
      <alignment vertical="top"/>
    </xf>
    <xf numFmtId="0" fontId="3" fillId="0" borderId="0" xfId="0" applyFont="1" applyAlignment="1">
      <alignment horizontal="left" vertical="top" wrapText="1"/>
    </xf>
    <xf numFmtId="0" fontId="3" fillId="0" borderId="12" xfId="0" applyFont="1" applyBorder="1" applyAlignment="1">
      <alignment horizontal="center" vertical="top"/>
    </xf>
    <xf numFmtId="0" fontId="3" fillId="0" borderId="8" xfId="0" applyFont="1" applyBorder="1" applyAlignment="1">
      <alignment vertical="top" wrapText="1"/>
    </xf>
    <xf numFmtId="0" fontId="3" fillId="0" borderId="13" xfId="0" applyFont="1" applyBorder="1" applyAlignment="1">
      <alignment vertical="top" wrapText="1"/>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0" fontId="0" fillId="0" borderId="8" xfId="0" applyBorder="1" applyProtection="1">
      <protection locked="0"/>
    </xf>
    <xf numFmtId="0" fontId="0" fillId="0" borderId="85" xfId="0" applyBorder="1" applyProtection="1">
      <protection locked="0"/>
    </xf>
    <xf numFmtId="0" fontId="1" fillId="0" borderId="0" xfId="0" applyFont="1" applyProtection="1">
      <protection locked="0"/>
    </xf>
    <xf numFmtId="0" fontId="0" fillId="0" borderId="77" xfId="0" applyBorder="1" applyProtection="1">
      <protection locked="0"/>
    </xf>
    <xf numFmtId="0" fontId="0" fillId="0" borderId="0" xfId="0" applyNumberFormat="1" applyProtection="1">
      <protection locked="0"/>
    </xf>
    <xf numFmtId="2" fontId="0" fillId="0" borderId="0" xfId="0" applyNumberFormat="1" applyProtection="1">
      <protection locked="0"/>
    </xf>
    <xf numFmtId="0" fontId="0" fillId="0" borderId="84" xfId="0" applyBorder="1" applyProtection="1">
      <protection locked="0"/>
    </xf>
    <xf numFmtId="49" fontId="3" fillId="10" borderId="64" xfId="0" applyNumberFormat="1" applyFont="1" applyFill="1" applyBorder="1" applyAlignment="1" applyProtection="1">
      <alignment horizontal="center"/>
      <protection locked="0"/>
    </xf>
    <xf numFmtId="0" fontId="0" fillId="0" borderId="0" xfId="0" applyFill="1" applyProtection="1">
      <protection locked="0"/>
    </xf>
    <xf numFmtId="0" fontId="0" fillId="0" borderId="0" xfId="0" applyFill="1" applyBorder="1" applyProtection="1">
      <protection locked="0"/>
    </xf>
    <xf numFmtId="0" fontId="3" fillId="0" borderId="70" xfId="0" applyFont="1" applyBorder="1" applyAlignment="1" applyProtection="1">
      <alignment horizontal="left" vertical="top" wrapText="1"/>
    </xf>
    <xf numFmtId="0" fontId="3" fillId="7" borderId="8" xfId="0" applyFont="1" applyFill="1" applyBorder="1" applyAlignment="1" applyProtection="1">
      <alignment horizontal="left" vertical="top" wrapText="1"/>
    </xf>
    <xf numFmtId="0" fontId="1" fillId="0" borderId="0" xfId="0" applyFont="1" applyAlignment="1">
      <alignment wrapText="1"/>
    </xf>
    <xf numFmtId="0" fontId="1" fillId="0" borderId="0" xfId="0" applyFont="1"/>
    <xf numFmtId="49" fontId="0" fillId="0" borderId="0" xfId="0" applyNumberFormat="1"/>
    <xf numFmtId="0" fontId="3" fillId="12" borderId="1" xfId="0" applyFont="1" applyFill="1" applyBorder="1" applyAlignment="1" applyProtection="1">
      <alignment horizontal="center"/>
      <protection locked="0"/>
    </xf>
    <xf numFmtId="0" fontId="3" fillId="12" borderId="1" xfId="0" applyNumberFormat="1" applyFont="1" applyFill="1" applyBorder="1" applyAlignment="1" applyProtection="1">
      <alignment horizontal="center" vertical="top"/>
      <protection locked="0"/>
    </xf>
    <xf numFmtId="0" fontId="3" fillId="12" borderId="7" xfId="0" applyNumberFormat="1" applyFont="1" applyFill="1" applyBorder="1" applyAlignment="1" applyProtection="1">
      <alignment horizontal="center" vertical="top"/>
      <protection locked="0"/>
    </xf>
    <xf numFmtId="0" fontId="3" fillId="12" borderId="65" xfId="0" applyNumberFormat="1" applyFont="1" applyFill="1" applyBorder="1" applyAlignment="1" applyProtection="1">
      <alignment horizontal="center" vertical="top"/>
      <protection locked="0"/>
    </xf>
    <xf numFmtId="0" fontId="3" fillId="12" borderId="5" xfId="0" applyNumberFormat="1" applyFont="1" applyFill="1" applyBorder="1" applyAlignment="1" applyProtection="1">
      <alignment horizontal="center" vertical="top"/>
      <protection locked="0"/>
    </xf>
    <xf numFmtId="0" fontId="3" fillId="0" borderId="73" xfId="0" applyNumberFormat="1" applyFont="1" applyBorder="1" applyAlignment="1" applyProtection="1">
      <alignment horizontal="center"/>
    </xf>
    <xf numFmtId="0" fontId="3" fillId="7" borderId="0" xfId="0" applyFont="1" applyFill="1" applyBorder="1" applyProtection="1"/>
    <xf numFmtId="0" fontId="3" fillId="0" borderId="1" xfId="0" applyFont="1" applyBorder="1" applyProtection="1">
      <protection locked="0"/>
    </xf>
    <xf numFmtId="0" fontId="3" fillId="0" borderId="1" xfId="0" applyFont="1" applyFill="1" applyBorder="1" applyAlignment="1" applyProtection="1">
      <alignment vertical="center" wrapText="1"/>
    </xf>
    <xf numFmtId="0" fontId="3" fillId="0" borderId="6" xfId="0" applyFont="1" applyBorder="1" applyAlignment="1" applyProtection="1">
      <alignment horizontal="center"/>
    </xf>
    <xf numFmtId="0" fontId="3" fillId="7" borderId="17" xfId="0" applyFont="1" applyFill="1" applyBorder="1" applyProtection="1">
      <protection locked="0"/>
    </xf>
    <xf numFmtId="0" fontId="3" fillId="7" borderId="17" xfId="0" applyFont="1" applyFill="1" applyBorder="1" applyAlignment="1" applyProtection="1">
      <alignment horizontal="center"/>
      <protection locked="0"/>
    </xf>
    <xf numFmtId="0" fontId="3" fillId="7" borderId="18"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7" borderId="7" xfId="0" applyFont="1" applyFill="1" applyBorder="1" applyProtection="1">
      <protection locked="0"/>
    </xf>
    <xf numFmtId="0" fontId="3" fillId="7" borderId="7" xfId="0" applyFont="1" applyFill="1" applyBorder="1" applyAlignment="1" applyProtection="1">
      <alignment horizontal="center"/>
      <protection locked="0"/>
    </xf>
    <xf numFmtId="0" fontId="3" fillId="7" borderId="19" xfId="0" applyFont="1" applyFill="1" applyBorder="1" applyAlignment="1" applyProtection="1">
      <alignment horizontal="center"/>
      <protection locked="0"/>
    </xf>
    <xf numFmtId="0" fontId="3" fillId="7" borderId="51" xfId="0" applyFont="1" applyFill="1" applyBorder="1" applyProtection="1">
      <protection locked="0"/>
    </xf>
    <xf numFmtId="0" fontId="3" fillId="7" borderId="51" xfId="0" applyFont="1" applyFill="1" applyBorder="1" applyAlignment="1" applyProtection="1">
      <alignment horizontal="center"/>
      <protection locked="0"/>
    </xf>
    <xf numFmtId="0" fontId="3" fillId="7" borderId="58" xfId="0" applyFont="1" applyFill="1" applyBorder="1" applyAlignment="1" applyProtection="1">
      <alignment horizontal="center"/>
      <protection locked="0"/>
    </xf>
    <xf numFmtId="0" fontId="19" fillId="7" borderId="87" xfId="0" applyFont="1" applyFill="1" applyBorder="1" applyAlignment="1" applyProtection="1">
      <alignment horizontal="center" vertical="center" wrapText="1"/>
    </xf>
    <xf numFmtId="0" fontId="3" fillId="0" borderId="75" xfId="0" applyFont="1" applyBorder="1" applyProtection="1">
      <protection locked="0"/>
    </xf>
    <xf numFmtId="0" fontId="3" fillId="7" borderId="8" xfId="0" applyFont="1" applyFill="1" applyBorder="1" applyAlignment="1" applyProtection="1">
      <alignment vertical="top" wrapText="1"/>
    </xf>
    <xf numFmtId="0" fontId="3" fillId="7" borderId="0" xfId="0" applyFont="1" applyFill="1" applyBorder="1" applyAlignment="1" applyProtection="1">
      <alignment vertical="center" wrapText="1"/>
    </xf>
    <xf numFmtId="49" fontId="3" fillId="7" borderId="0" xfId="0" applyNumberFormat="1" applyFont="1" applyFill="1" applyBorder="1" applyAlignment="1" applyProtection="1">
      <alignment horizontal="center" vertical="top"/>
    </xf>
    <xf numFmtId="49" fontId="3" fillId="10" borderId="1" xfId="0" applyNumberFormat="1" applyFont="1" applyFill="1" applyBorder="1" applyAlignment="1" applyProtection="1">
      <alignment horizontal="center"/>
      <protection locked="0"/>
    </xf>
    <xf numFmtId="0" fontId="3" fillId="0" borderId="1" xfId="0" applyFont="1" applyBorder="1" applyAlignment="1" applyProtection="1">
      <alignment horizontal="center"/>
    </xf>
    <xf numFmtId="0" fontId="3" fillId="0" borderId="1" xfId="0" applyFont="1" applyFill="1" applyBorder="1" applyAlignment="1" applyProtection="1">
      <alignment horizontal="left" vertical="top"/>
    </xf>
    <xf numFmtId="49" fontId="3" fillId="0" borderId="1" xfId="0" applyNumberFormat="1" applyFont="1" applyBorder="1" applyAlignment="1" applyProtection="1">
      <alignment horizontal="center" vertical="top"/>
    </xf>
    <xf numFmtId="49" fontId="3" fillId="11" borderId="1" xfId="0" applyNumberFormat="1" applyFont="1" applyFill="1" applyBorder="1" applyAlignment="1" applyProtection="1">
      <alignment horizontal="center"/>
      <protection locked="0"/>
    </xf>
    <xf numFmtId="0" fontId="3" fillId="0" borderId="70" xfId="0" applyFont="1" applyBorder="1" applyAlignment="1" applyProtection="1">
      <alignment vertical="top"/>
    </xf>
    <xf numFmtId="0" fontId="3" fillId="0" borderId="1" xfId="0" applyFont="1" applyBorder="1" applyProtection="1"/>
    <xf numFmtId="49" fontId="3" fillId="0" borderId="1" xfId="0" applyNumberFormat="1" applyFont="1" applyBorder="1" applyAlignment="1" applyProtection="1">
      <alignment horizontal="center"/>
    </xf>
    <xf numFmtId="0" fontId="3" fillId="0" borderId="2" xfId="0" applyFont="1" applyBorder="1" applyProtection="1">
      <protection locked="0"/>
    </xf>
    <xf numFmtId="0" fontId="3" fillId="0" borderId="70" xfId="0" applyFont="1" applyBorder="1" applyAlignment="1" applyProtection="1">
      <alignment vertical="top" wrapText="1"/>
    </xf>
    <xf numFmtId="0" fontId="3" fillId="0" borderId="1" xfId="0" applyFont="1" applyFill="1" applyBorder="1" applyAlignment="1" applyProtection="1">
      <alignment vertical="top" wrapText="1"/>
    </xf>
    <xf numFmtId="0" fontId="3" fillId="0" borderId="63" xfId="0" applyFont="1" applyBorder="1" applyAlignment="1" applyProtection="1">
      <alignment horizontal="center" vertical="top"/>
    </xf>
    <xf numFmtId="49" fontId="3" fillId="11" borderId="64" xfId="0" applyNumberFormat="1" applyFont="1" applyFill="1" applyBorder="1" applyAlignment="1" applyProtection="1">
      <alignment horizontal="center"/>
      <protection locked="0"/>
    </xf>
    <xf numFmtId="0" fontId="3" fillId="0" borderId="5" xfId="0" applyFont="1" applyBorder="1" applyProtection="1">
      <protection locked="0"/>
    </xf>
    <xf numFmtId="0" fontId="3" fillId="0" borderId="2" xfId="0" applyFont="1" applyFill="1" applyBorder="1" applyAlignment="1" applyProtection="1">
      <alignment vertical="top" wrapText="1"/>
    </xf>
    <xf numFmtId="49" fontId="3" fillId="0" borderId="63" xfId="0" applyNumberFormat="1" applyFont="1" applyBorder="1" applyAlignment="1" applyProtection="1">
      <alignment horizontal="center" vertical="center"/>
    </xf>
    <xf numFmtId="49" fontId="3" fillId="11" borderId="74" xfId="0" applyNumberFormat="1" applyFont="1" applyFill="1" applyBorder="1" applyAlignment="1" applyProtection="1">
      <alignment horizontal="center"/>
      <protection locked="0"/>
    </xf>
    <xf numFmtId="0" fontId="3" fillId="0" borderId="11" xfId="0" applyFont="1" applyBorder="1" applyAlignment="1" applyProtection="1">
      <alignment horizontal="center"/>
      <protection locked="0"/>
    </xf>
    <xf numFmtId="0" fontId="3" fillId="7" borderId="0" xfId="0" applyFont="1" applyFill="1" applyBorder="1" applyAlignment="1" applyProtection="1">
      <alignment vertical="top"/>
    </xf>
    <xf numFmtId="49" fontId="3" fillId="10" borderId="65" xfId="0" applyNumberFormat="1" applyFont="1" applyFill="1" applyBorder="1" applyAlignment="1" applyProtection="1">
      <alignment horizontal="center"/>
      <protection locked="0"/>
    </xf>
    <xf numFmtId="0" fontId="3" fillId="0" borderId="1" xfId="0" applyFont="1" applyFill="1" applyBorder="1" applyProtection="1"/>
    <xf numFmtId="0" fontId="3" fillId="0" borderId="63" xfId="0" applyFont="1" applyBorder="1" applyAlignment="1" applyProtection="1">
      <alignment horizontal="center"/>
    </xf>
    <xf numFmtId="0" fontId="3" fillId="7" borderId="0" xfId="0" applyFont="1" applyFill="1" applyBorder="1" applyAlignment="1" applyProtection="1">
      <alignment horizontal="center"/>
    </xf>
    <xf numFmtId="0" fontId="3" fillId="0" borderId="76" xfId="0" applyFont="1" applyBorder="1" applyAlignment="1" applyProtection="1">
      <alignment vertical="top" wrapText="1"/>
    </xf>
    <xf numFmtId="0" fontId="3" fillId="0" borderId="2" xfId="0" applyFont="1" applyFill="1" applyBorder="1" applyAlignment="1" applyProtection="1">
      <alignment vertical="top"/>
    </xf>
    <xf numFmtId="49" fontId="3" fillId="10" borderId="68" xfId="0" applyNumberFormat="1" applyFont="1" applyFill="1" applyBorder="1" applyAlignment="1" applyProtection="1">
      <alignment horizontal="center"/>
      <protection locked="0"/>
    </xf>
    <xf numFmtId="49" fontId="3" fillId="10" borderId="67" xfId="0" applyNumberFormat="1" applyFont="1" applyFill="1" applyBorder="1" applyAlignment="1" applyProtection="1">
      <alignment horizontal="center"/>
      <protection locked="0"/>
    </xf>
    <xf numFmtId="0" fontId="3" fillId="0" borderId="70" xfId="0" applyFont="1" applyBorder="1" applyProtection="1"/>
    <xf numFmtId="0" fontId="3" fillId="0" borderId="1" xfId="0" applyFont="1" applyFill="1" applyBorder="1" applyAlignment="1" applyProtection="1">
      <alignment horizontal="left" vertical="top" wrapText="1"/>
    </xf>
    <xf numFmtId="49" fontId="3" fillId="10" borderId="66" xfId="0" applyNumberFormat="1" applyFont="1" applyFill="1" applyBorder="1" applyAlignment="1" applyProtection="1">
      <alignment horizontal="center"/>
      <protection locked="0"/>
    </xf>
    <xf numFmtId="0" fontId="3" fillId="0" borderId="1" xfId="0" applyFont="1" applyFill="1" applyBorder="1" applyAlignment="1" applyProtection="1">
      <alignment vertical="top"/>
    </xf>
    <xf numFmtId="49" fontId="3" fillId="0" borderId="6" xfId="0" applyNumberFormat="1" applyFont="1" applyBorder="1" applyAlignment="1" applyProtection="1">
      <alignment horizontal="center" vertical="center"/>
    </xf>
    <xf numFmtId="49" fontId="3" fillId="10" borderId="63" xfId="0" applyNumberFormat="1" applyFont="1" applyFill="1" applyBorder="1" applyAlignment="1" applyProtection="1">
      <alignment horizontal="center"/>
      <protection locked="0"/>
    </xf>
    <xf numFmtId="49" fontId="3" fillId="0" borderId="1" xfId="0" applyNumberFormat="1" applyFont="1" applyBorder="1" applyAlignment="1" applyProtection="1">
      <alignment horizontal="center" vertical="center"/>
    </xf>
    <xf numFmtId="0" fontId="3" fillId="0" borderId="73" xfId="0" applyNumberFormat="1" applyFont="1" applyBorder="1" applyAlignment="1" applyProtection="1">
      <alignment horizontal="center" vertical="top"/>
    </xf>
    <xf numFmtId="0" fontId="3" fillId="0" borderId="0" xfId="0" applyFont="1" applyBorder="1" applyProtection="1">
      <protection locked="0"/>
    </xf>
    <xf numFmtId="0" fontId="0" fillId="0" borderId="0" xfId="0" applyBorder="1" applyProtection="1">
      <protection locked="0"/>
    </xf>
    <xf numFmtId="0" fontId="8" fillId="2" borderId="9" xfId="0" applyFont="1" applyFill="1" applyBorder="1" applyAlignment="1" applyProtection="1">
      <alignment vertical="top" wrapText="1"/>
    </xf>
    <xf numFmtId="0" fontId="8" fillId="2" borderId="10" xfId="0" applyFont="1" applyFill="1" applyBorder="1" applyAlignment="1" applyProtection="1">
      <alignment vertical="top" wrapText="1"/>
    </xf>
    <xf numFmtId="0" fontId="3" fillId="0" borderId="2" xfId="0" applyFont="1" applyFill="1" applyBorder="1" applyAlignment="1" applyProtection="1">
      <alignment vertical="center" wrapText="1"/>
    </xf>
    <xf numFmtId="49" fontId="3" fillId="0" borderId="2" xfId="0" applyNumberFormat="1" applyFont="1" applyBorder="1" applyAlignment="1" applyProtection="1">
      <alignment horizontal="center" vertical="center"/>
    </xf>
    <xf numFmtId="49" fontId="3" fillId="10" borderId="2" xfId="0" applyNumberFormat="1" applyFont="1" applyFill="1" applyBorder="1" applyAlignment="1" applyProtection="1">
      <alignment horizontal="center"/>
      <protection locked="0"/>
    </xf>
    <xf numFmtId="0" fontId="3" fillId="0" borderId="9" xfId="0" applyNumberFormat="1" applyFont="1" applyBorder="1" applyAlignment="1" applyProtection="1">
      <alignment horizontal="center" vertical="top"/>
    </xf>
    <xf numFmtId="0" fontId="3" fillId="0" borderId="11" xfId="0" applyFont="1" applyBorder="1" applyProtection="1">
      <protection locked="0"/>
    </xf>
    <xf numFmtId="0" fontId="3" fillId="0" borderId="81" xfId="0" applyFont="1" applyBorder="1" applyAlignment="1" applyProtection="1">
      <alignment vertical="top"/>
    </xf>
    <xf numFmtId="49" fontId="3" fillId="0" borderId="9" xfId="0" applyNumberFormat="1" applyFont="1" applyBorder="1" applyAlignment="1" applyProtection="1">
      <alignment horizontal="center"/>
    </xf>
    <xf numFmtId="0" fontId="3" fillId="0" borderId="9" xfId="0" applyNumberFormat="1" applyFont="1" applyBorder="1" applyAlignment="1" applyProtection="1">
      <alignment horizontal="center"/>
    </xf>
    <xf numFmtId="0" fontId="3" fillId="0" borderId="1" xfId="0" applyNumberFormat="1" applyFont="1" applyBorder="1" applyAlignment="1" applyProtection="1">
      <alignment horizontal="center"/>
    </xf>
    <xf numFmtId="0" fontId="8" fillId="2" borderId="81" xfId="0" applyFont="1" applyFill="1" applyBorder="1" applyAlignment="1" applyProtection="1">
      <alignment vertical="top" wrapText="1"/>
    </xf>
    <xf numFmtId="0" fontId="8" fillId="2" borderId="6" xfId="0" applyFont="1" applyFill="1" applyBorder="1" applyAlignment="1" applyProtection="1">
      <alignment vertical="top" wrapText="1"/>
    </xf>
    <xf numFmtId="0" fontId="8" fillId="2" borderId="14" xfId="0" applyFont="1" applyFill="1" applyBorder="1" applyAlignment="1" applyProtection="1">
      <alignment vertical="top" wrapText="1"/>
    </xf>
    <xf numFmtId="0" fontId="3" fillId="0" borderId="91" xfId="0" applyFont="1" applyBorder="1" applyAlignment="1" applyProtection="1">
      <alignment vertical="top"/>
    </xf>
    <xf numFmtId="0" fontId="3" fillId="7" borderId="6" xfId="0" applyFont="1" applyFill="1" applyBorder="1" applyAlignment="1" applyProtection="1">
      <alignment vertical="top"/>
    </xf>
    <xf numFmtId="0" fontId="3" fillId="0" borderId="11" xfId="0" applyFont="1" applyBorder="1" applyProtection="1"/>
    <xf numFmtId="0" fontId="3" fillId="7" borderId="7" xfId="0" applyFont="1" applyFill="1" applyBorder="1" applyProtection="1"/>
    <xf numFmtId="49" fontId="3" fillId="7" borderId="7" xfId="0" applyNumberFormat="1" applyFont="1" applyFill="1" applyBorder="1" applyAlignment="1" applyProtection="1">
      <alignment horizontal="center"/>
    </xf>
    <xf numFmtId="49" fontId="3" fillId="11" borderId="63" xfId="0" applyNumberFormat="1" applyFont="1" applyFill="1" applyBorder="1" applyAlignment="1" applyProtection="1">
      <alignment horizontal="center"/>
      <protection locked="0"/>
    </xf>
    <xf numFmtId="49" fontId="3" fillId="0" borderId="1" xfId="0" applyNumberFormat="1" applyFont="1" applyBorder="1" applyAlignment="1" applyProtection="1">
      <alignment horizontal="center"/>
      <protection locked="0"/>
    </xf>
    <xf numFmtId="0" fontId="3" fillId="0" borderId="6" xfId="0" applyFont="1" applyBorder="1" applyAlignment="1" applyProtection="1">
      <alignment vertical="top" wrapText="1"/>
    </xf>
    <xf numFmtId="0" fontId="3" fillId="0" borderId="1" xfId="0" applyNumberFormat="1" applyFont="1" applyBorder="1" applyAlignment="1" applyProtection="1">
      <alignment horizontal="center" vertical="top"/>
    </xf>
    <xf numFmtId="49" fontId="3" fillId="0" borderId="1" xfId="0" applyNumberFormat="1" applyFont="1" applyBorder="1" applyAlignment="1" applyProtection="1">
      <alignment horizontal="center" vertical="top"/>
      <protection locked="0"/>
    </xf>
    <xf numFmtId="0" fontId="8" fillId="2" borderId="7" xfId="0" applyFont="1" applyFill="1" applyBorder="1" applyAlignment="1" applyProtection="1">
      <alignment vertical="top" wrapText="1"/>
    </xf>
    <xf numFmtId="49" fontId="3" fillId="11" borderId="1" xfId="0" applyNumberFormat="1" applyFont="1" applyFill="1" applyBorder="1" applyAlignment="1" applyProtection="1">
      <alignment horizontal="center" vertical="top"/>
      <protection locked="0"/>
    </xf>
    <xf numFmtId="0" fontId="8" fillId="2" borderId="92" xfId="0" applyFont="1" applyFill="1" applyBorder="1" applyAlignment="1" applyProtection="1">
      <alignment vertical="top" wrapText="1"/>
    </xf>
    <xf numFmtId="0" fontId="3" fillId="7" borderId="7" xfId="0" applyFont="1" applyFill="1" applyBorder="1" applyAlignment="1" applyProtection="1">
      <alignment horizontal="left" vertical="top"/>
    </xf>
    <xf numFmtId="49" fontId="3" fillId="7" borderId="10" xfId="0" applyNumberFormat="1" applyFont="1" applyFill="1" applyBorder="1" applyAlignment="1" applyProtection="1">
      <alignment horizontal="center" vertical="top"/>
    </xf>
    <xf numFmtId="0" fontId="3" fillId="7" borderId="10" xfId="0" applyFont="1" applyFill="1" applyBorder="1" applyProtection="1"/>
    <xf numFmtId="0" fontId="8" fillId="2" borderId="90" xfId="0" applyFont="1" applyFill="1" applyBorder="1" applyAlignment="1" applyProtection="1">
      <alignment vertical="top" wrapText="1"/>
    </xf>
    <xf numFmtId="49" fontId="3" fillId="7" borderId="10" xfId="0" applyNumberFormat="1" applyFont="1" applyFill="1" applyBorder="1" applyAlignment="1" applyProtection="1">
      <alignment horizontal="center"/>
    </xf>
    <xf numFmtId="49" fontId="3" fillId="11" borderId="93" xfId="0" applyNumberFormat="1" applyFont="1" applyFill="1" applyBorder="1" applyAlignment="1" applyProtection="1">
      <alignment horizontal="center"/>
      <protection locked="0"/>
    </xf>
    <xf numFmtId="0" fontId="3" fillId="0" borderId="9" xfId="0" applyFont="1" applyBorder="1" applyAlignment="1" applyProtection="1">
      <alignment horizontal="center" vertical="center"/>
    </xf>
    <xf numFmtId="0" fontId="3" fillId="0" borderId="2" xfId="0" applyFont="1" applyBorder="1" applyAlignment="1" applyProtection="1">
      <alignment vertical="top"/>
    </xf>
    <xf numFmtId="0" fontId="3" fillId="7" borderId="9" xfId="0" applyFont="1" applyFill="1" applyBorder="1" applyAlignment="1" applyProtection="1">
      <alignment horizontal="left" vertical="top" wrapText="1"/>
    </xf>
    <xf numFmtId="0" fontId="3" fillId="7" borderId="7" xfId="0" applyFont="1" applyFill="1" applyBorder="1" applyAlignment="1" applyProtection="1">
      <alignment vertical="top"/>
    </xf>
    <xf numFmtId="0" fontId="3" fillId="7" borderId="7" xfId="0" applyFont="1" applyFill="1" applyBorder="1" applyAlignment="1" applyProtection="1">
      <alignment horizontal="center" vertical="center"/>
    </xf>
    <xf numFmtId="0" fontId="3" fillId="0" borderId="7" xfId="0" applyFont="1" applyBorder="1" applyProtection="1">
      <protection locked="0"/>
    </xf>
    <xf numFmtId="49" fontId="3" fillId="10" borderId="89" xfId="0" applyNumberFormat="1" applyFont="1" applyFill="1" applyBorder="1" applyAlignment="1" applyProtection="1">
      <alignment horizontal="center"/>
      <protection locked="0"/>
    </xf>
    <xf numFmtId="0" fontId="3" fillId="12" borderId="10" xfId="0" applyNumberFormat="1" applyFont="1" applyFill="1" applyBorder="1" applyAlignment="1" applyProtection="1">
      <alignment horizontal="center" vertical="top"/>
      <protection locked="0"/>
    </xf>
    <xf numFmtId="0" fontId="3" fillId="0" borderId="72" xfId="0" applyNumberFormat="1" applyFont="1" applyBorder="1" applyAlignment="1" applyProtection="1">
      <alignment horizontal="center"/>
    </xf>
    <xf numFmtId="0" fontId="3" fillId="0" borderId="2" xfId="0" applyNumberFormat="1" applyFont="1" applyBorder="1" applyAlignment="1" applyProtection="1">
      <alignment horizontal="center"/>
    </xf>
    <xf numFmtId="0" fontId="3" fillId="0" borderId="81" xfId="0" applyFont="1" applyBorder="1" applyAlignment="1" applyProtection="1">
      <alignment vertical="top" wrapText="1"/>
    </xf>
    <xf numFmtId="0" fontId="3" fillId="0" borderId="9" xfId="0" applyFont="1" applyBorder="1" applyAlignment="1" applyProtection="1">
      <alignment horizontal="center"/>
    </xf>
    <xf numFmtId="0" fontId="3" fillId="12" borderId="11" xfId="0" applyNumberFormat="1" applyFont="1" applyFill="1" applyBorder="1" applyAlignment="1" applyProtection="1">
      <alignment horizontal="center" vertical="top"/>
      <protection locked="0"/>
    </xf>
    <xf numFmtId="0" fontId="0" fillId="0" borderId="0" xfId="0" applyNumberFormat="1" applyBorder="1" applyProtection="1">
      <protection locked="0"/>
    </xf>
    <xf numFmtId="2" fontId="0" fillId="0" borderId="0" xfId="0" applyNumberFormat="1" applyBorder="1" applyProtection="1">
      <protection locked="0"/>
    </xf>
    <xf numFmtId="0" fontId="0" fillId="0" borderId="91" xfId="0" applyBorder="1" applyProtection="1">
      <protection locked="0"/>
    </xf>
    <xf numFmtId="0" fontId="0" fillId="0" borderId="14" xfId="0" applyNumberFormat="1" applyBorder="1" applyProtection="1">
      <protection locked="0"/>
    </xf>
    <xf numFmtId="0" fontId="0" fillId="0" borderId="14" xfId="0" applyBorder="1" applyProtection="1">
      <protection locked="0"/>
    </xf>
    <xf numFmtId="2" fontId="0" fillId="0" borderId="14" xfId="0" applyNumberFormat="1" applyBorder="1" applyProtection="1">
      <protection locked="0"/>
    </xf>
    <xf numFmtId="0" fontId="0" fillId="0" borderId="94" xfId="0" applyBorder="1" applyProtection="1">
      <protection locked="0"/>
    </xf>
    <xf numFmtId="0" fontId="3" fillId="7" borderId="6" xfId="0" applyFont="1" applyFill="1" applyBorder="1" applyAlignment="1" applyProtection="1">
      <alignment horizontal="left" vertical="top" wrapText="1"/>
    </xf>
    <xf numFmtId="0" fontId="3" fillId="7" borderId="7" xfId="0" applyFont="1" applyFill="1" applyBorder="1" applyAlignment="1" applyProtection="1">
      <alignment horizontal="center"/>
    </xf>
    <xf numFmtId="49" fontId="0" fillId="10" borderId="1" xfId="0" applyNumberFormat="1" applyFont="1" applyFill="1" applyBorder="1" applyAlignment="1" applyProtection="1">
      <alignment horizontal="center" vertical="top"/>
      <protection locked="0"/>
    </xf>
    <xf numFmtId="49" fontId="0" fillId="10" borderId="1" xfId="0" applyNumberFormat="1" applyFont="1" applyFill="1" applyBorder="1" applyAlignment="1" applyProtection="1">
      <alignment horizontal="center"/>
      <protection locked="0"/>
    </xf>
    <xf numFmtId="0" fontId="3" fillId="0" borderId="1" xfId="0" applyFont="1" applyFill="1" applyBorder="1" applyAlignment="1" applyProtection="1">
      <alignment horizontal="center" vertical="top" wrapText="1"/>
    </xf>
    <xf numFmtId="0" fontId="1" fillId="0" borderId="0" xfId="0" applyFont="1" applyFill="1" applyBorder="1" applyAlignment="1" applyProtection="1">
      <protection locked="0"/>
    </xf>
    <xf numFmtId="0" fontId="0" fillId="0" borderId="0" xfId="0" applyBorder="1" applyAlignment="1" applyProtection="1">
      <alignment horizontal="center"/>
      <protection locked="0"/>
    </xf>
    <xf numFmtId="0" fontId="17" fillId="0" borderId="0" xfId="0" applyFont="1" applyFill="1" applyBorder="1" applyAlignment="1" applyProtection="1">
      <alignment vertical="top" wrapText="1"/>
      <protection locked="0"/>
    </xf>
    <xf numFmtId="0" fontId="0" fillId="0" borderId="0" xfId="0" applyFill="1" applyAlignment="1" applyProtection="1">
      <alignment horizontal="center"/>
      <protection locked="0"/>
    </xf>
    <xf numFmtId="0" fontId="5" fillId="7" borderId="78" xfId="0" applyFont="1" applyFill="1" applyBorder="1" applyAlignment="1" applyProtection="1">
      <alignment horizontal="center" vertical="top"/>
      <protection locked="0"/>
    </xf>
    <xf numFmtId="0" fontId="5" fillId="7" borderId="95" xfId="0" applyFont="1" applyFill="1" applyBorder="1" applyAlignment="1" applyProtection="1">
      <alignment horizontal="center" vertical="top"/>
      <protection locked="0"/>
    </xf>
    <xf numFmtId="0" fontId="0" fillId="0" borderId="1" xfId="0" applyBorder="1" applyProtection="1">
      <protection locked="0"/>
    </xf>
    <xf numFmtId="0" fontId="0" fillId="0" borderId="0" xfId="0" applyFill="1" applyBorder="1" applyAlignment="1" applyProtection="1">
      <alignment horizontal="center"/>
      <protection locked="0"/>
    </xf>
    <xf numFmtId="0" fontId="3" fillId="0" borderId="1" xfId="0" applyFont="1" applyBorder="1" applyAlignment="1" applyProtection="1">
      <alignment horizontal="center" vertical="top"/>
    </xf>
    <xf numFmtId="0" fontId="3" fillId="7" borderId="87" xfId="0" applyFont="1" applyFill="1" applyBorder="1" applyAlignment="1" applyProtection="1">
      <alignment horizontal="center"/>
    </xf>
    <xf numFmtId="0" fontId="3" fillId="7" borderId="88" xfId="0" applyFont="1" applyFill="1" applyBorder="1" applyAlignment="1" applyProtection="1">
      <alignment horizontal="center"/>
    </xf>
    <xf numFmtId="0" fontId="19" fillId="2" borderId="7" xfId="0" applyFont="1" applyFill="1" applyBorder="1" applyAlignment="1" applyProtection="1">
      <alignment vertical="center" wrapText="1"/>
    </xf>
    <xf numFmtId="0" fontId="19" fillId="2" borderId="5" xfId="0" applyFont="1" applyFill="1" applyBorder="1" applyAlignment="1" applyProtection="1">
      <alignment vertical="center" wrapText="1"/>
    </xf>
    <xf numFmtId="0" fontId="8" fillId="0" borderId="59" xfId="0" applyFont="1" applyBorder="1" applyAlignment="1" applyProtection="1">
      <alignment horizontal="center" vertical="top" wrapText="1"/>
    </xf>
    <xf numFmtId="0" fontId="8" fillId="0" borderId="2" xfId="0" applyFont="1" applyBorder="1" applyAlignment="1" applyProtection="1">
      <alignment horizontal="center" vertical="top" wrapText="1"/>
    </xf>
    <xf numFmtId="0" fontId="8" fillId="10" borderId="2" xfId="0" applyFont="1" applyFill="1" applyBorder="1" applyAlignment="1" applyProtection="1">
      <alignment horizontal="center" vertical="top" wrapText="1"/>
    </xf>
    <xf numFmtId="0" fontId="8" fillId="11" borderId="2" xfId="0" applyFont="1" applyFill="1" applyBorder="1" applyAlignment="1" applyProtection="1">
      <alignment horizontal="center" vertical="top" wrapText="1"/>
    </xf>
    <xf numFmtId="0" fontId="15" fillId="0" borderId="0" xfId="0" applyFont="1" applyBorder="1" applyAlignment="1" applyProtection="1">
      <alignment horizontal="center"/>
    </xf>
    <xf numFmtId="0" fontId="8" fillId="0" borderId="61" xfId="0" applyFont="1" applyBorder="1" applyAlignment="1" applyProtection="1">
      <alignment horizontal="center" vertical="top" wrapText="1"/>
    </xf>
    <xf numFmtId="0" fontId="17" fillId="0" borderId="14" xfId="0" applyFont="1" applyBorder="1" applyAlignment="1" applyProtection="1">
      <alignment horizontal="left" vertical="top" wrapText="1"/>
    </xf>
    <xf numFmtId="0" fontId="17" fillId="0" borderId="60" xfId="0" applyFont="1" applyBorder="1" applyAlignment="1" applyProtection="1">
      <alignment horizontal="left" vertical="top" wrapText="1"/>
    </xf>
    <xf numFmtId="0" fontId="17" fillId="10" borderId="60" xfId="0" applyFont="1" applyFill="1" applyBorder="1" applyAlignment="1" applyProtection="1">
      <alignment horizontal="left" vertical="top" wrapText="1"/>
    </xf>
    <xf numFmtId="0" fontId="17" fillId="11" borderId="60" xfId="0" applyFont="1" applyFill="1" applyBorder="1" applyAlignment="1" applyProtection="1">
      <alignment horizontal="left" vertical="top" wrapText="1"/>
    </xf>
    <xf numFmtId="0" fontId="3" fillId="12" borderId="75" xfId="0" applyNumberFormat="1" applyFont="1" applyFill="1" applyBorder="1" applyAlignment="1" applyProtection="1">
      <alignment horizontal="center" vertical="top"/>
    </xf>
    <xf numFmtId="0" fontId="17" fillId="12" borderId="15" xfId="0" applyFont="1" applyFill="1" applyBorder="1" applyAlignment="1" applyProtection="1">
      <alignment horizontal="left" vertical="top" wrapText="1"/>
    </xf>
    <xf numFmtId="0" fontId="8" fillId="0" borderId="7" xfId="0" applyFont="1" applyBorder="1" applyAlignment="1" applyProtection="1">
      <alignment horizontal="left" vertical="top" wrapText="1"/>
    </xf>
    <xf numFmtId="0" fontId="17" fillId="0" borderId="3" xfId="0" applyFont="1" applyBorder="1" applyAlignment="1" applyProtection="1">
      <alignment horizontal="left" vertical="top" wrapText="1"/>
    </xf>
    <xf numFmtId="0" fontId="20" fillId="7" borderId="0" xfId="0" applyFont="1" applyFill="1" applyBorder="1" applyAlignment="1" applyProtection="1">
      <alignment horizontal="center" vertical="top"/>
    </xf>
    <xf numFmtId="0" fontId="17" fillId="7" borderId="0" xfId="0" applyFont="1" applyFill="1" applyBorder="1" applyAlignment="1" applyProtection="1">
      <alignment horizontal="center" vertical="top" wrapText="1"/>
    </xf>
    <xf numFmtId="0" fontId="17" fillId="7" borderId="7" xfId="0" applyFont="1" applyFill="1" applyBorder="1" applyAlignment="1" applyProtection="1">
      <alignment horizontal="center" vertical="top" wrapText="1"/>
    </xf>
    <xf numFmtId="0" fontId="17" fillId="7" borderId="10" xfId="0" applyFont="1" applyFill="1" applyBorder="1" applyAlignment="1" applyProtection="1">
      <alignment horizontal="center" vertical="top" wrapText="1"/>
    </xf>
    <xf numFmtId="0" fontId="17" fillId="7" borderId="10" xfId="0" applyFont="1" applyFill="1" applyBorder="1" applyAlignment="1" applyProtection="1">
      <alignment vertical="top" wrapText="1"/>
    </xf>
    <xf numFmtId="0" fontId="8" fillId="7" borderId="0" xfId="0" applyFont="1" applyFill="1" applyBorder="1" applyAlignment="1" applyProtection="1">
      <alignment vertical="top" wrapText="1"/>
    </xf>
    <xf numFmtId="0" fontId="8" fillId="7" borderId="5" xfId="0" applyFont="1" applyFill="1" applyBorder="1" applyAlignment="1" applyProtection="1">
      <alignment vertical="top" wrapText="1"/>
    </xf>
    <xf numFmtId="0" fontId="8" fillId="2" borderId="7" xfId="0" applyFont="1" applyFill="1" applyBorder="1" applyAlignment="1" applyProtection="1">
      <alignment horizontal="center" vertical="top" wrapText="1"/>
    </xf>
    <xf numFmtId="0" fontId="8" fillId="2" borderId="71" xfId="0" applyFont="1" applyFill="1" applyBorder="1" applyAlignment="1" applyProtection="1">
      <alignment vertical="top" wrapText="1"/>
    </xf>
    <xf numFmtId="0" fontId="8" fillId="2" borderId="69" xfId="0" applyFont="1" applyFill="1" applyBorder="1" applyAlignment="1" applyProtection="1">
      <alignment vertical="top" wrapText="1"/>
    </xf>
    <xf numFmtId="0" fontId="8" fillId="2" borderId="5" xfId="0" applyFont="1" applyFill="1" applyBorder="1" applyAlignment="1" applyProtection="1">
      <alignment vertical="top" wrapText="1"/>
    </xf>
    <xf numFmtId="49" fontId="3" fillId="9" borderId="10" xfId="0" applyNumberFormat="1" applyFont="1" applyFill="1" applyBorder="1" applyAlignment="1" applyProtection="1">
      <alignment horizontal="center"/>
    </xf>
    <xf numFmtId="49" fontId="3" fillId="7" borderId="0" xfId="0" applyNumberFormat="1" applyFont="1" applyFill="1" applyBorder="1" applyAlignment="1" applyProtection="1">
      <alignment horizontal="center"/>
    </xf>
    <xf numFmtId="49" fontId="3" fillId="12" borderId="7" xfId="0" applyNumberFormat="1" applyFont="1" applyFill="1" applyBorder="1" applyAlignment="1" applyProtection="1">
      <alignment horizontal="left" vertical="top"/>
    </xf>
    <xf numFmtId="0" fontId="3" fillId="0" borderId="0" xfId="0" applyFont="1" applyBorder="1" applyProtection="1"/>
    <xf numFmtId="49" fontId="3" fillId="7" borderId="0" xfId="0" applyNumberFormat="1" applyFont="1" applyFill="1" applyBorder="1" applyAlignment="1" applyProtection="1">
      <alignment horizontal="left" vertical="top"/>
    </xf>
    <xf numFmtId="0" fontId="3" fillId="9" borderId="1" xfId="0" applyFont="1" applyFill="1" applyBorder="1" applyAlignment="1" applyProtection="1">
      <alignment horizontal="center"/>
    </xf>
    <xf numFmtId="49" fontId="3" fillId="12" borderId="1" xfId="0" applyNumberFormat="1" applyFont="1" applyFill="1" applyBorder="1" applyAlignment="1" applyProtection="1">
      <alignment horizontal="left" vertical="top"/>
    </xf>
    <xf numFmtId="49" fontId="3" fillId="9" borderId="80" xfId="0" applyNumberFormat="1" applyFont="1" applyFill="1" applyBorder="1" applyAlignment="1" applyProtection="1">
      <alignment horizontal="center"/>
    </xf>
    <xf numFmtId="0" fontId="3" fillId="0" borderId="2" xfId="0" applyFont="1" applyBorder="1" applyProtection="1"/>
    <xf numFmtId="0" fontId="8" fillId="2" borderId="79" xfId="0" applyFont="1" applyFill="1" applyBorder="1" applyAlignment="1" applyProtection="1">
      <alignment vertical="top" wrapText="1"/>
    </xf>
    <xf numFmtId="0" fontId="3" fillId="0" borderId="10" xfId="0" applyFont="1" applyBorder="1" applyProtection="1"/>
    <xf numFmtId="49" fontId="3" fillId="12" borderId="4" xfId="0" applyNumberFormat="1" applyFont="1" applyFill="1" applyBorder="1" applyAlignment="1" applyProtection="1">
      <alignment horizontal="left" vertical="top"/>
    </xf>
    <xf numFmtId="49" fontId="3" fillId="7" borderId="11" xfId="0" applyNumberFormat="1" applyFont="1" applyFill="1" applyBorder="1" applyAlignment="1" applyProtection="1">
      <alignment horizontal="left" vertical="top"/>
    </xf>
    <xf numFmtId="0" fontId="3" fillId="0" borderId="10" xfId="0" applyFont="1" applyBorder="1" applyAlignment="1" applyProtection="1">
      <alignment horizontal="center"/>
    </xf>
    <xf numFmtId="0" fontId="3" fillId="0" borderId="82" xfId="0" applyFont="1" applyBorder="1" applyProtection="1"/>
    <xf numFmtId="49" fontId="3" fillId="12" borderId="2" xfId="0" applyNumberFormat="1" applyFont="1" applyFill="1" applyBorder="1" applyAlignment="1" applyProtection="1">
      <alignment horizontal="left" vertical="top"/>
    </xf>
    <xf numFmtId="0" fontId="3" fillId="0" borderId="72" xfId="0" applyFont="1" applyBorder="1" applyProtection="1"/>
    <xf numFmtId="0" fontId="0" fillId="7" borderId="10" xfId="0" applyFill="1" applyBorder="1" applyProtection="1"/>
    <xf numFmtId="0" fontId="0" fillId="7" borderId="0" xfId="0" applyFill="1" applyBorder="1" applyProtection="1"/>
    <xf numFmtId="49" fontId="0" fillId="7" borderId="0" xfId="0" applyNumberFormat="1" applyFill="1" applyBorder="1" applyAlignment="1" applyProtection="1">
      <alignment horizontal="center" vertical="top"/>
    </xf>
    <xf numFmtId="49" fontId="0" fillId="7" borderId="0" xfId="0" applyNumberFormat="1" applyFill="1" applyBorder="1" applyAlignment="1" applyProtection="1">
      <alignment horizontal="center"/>
    </xf>
    <xf numFmtId="49" fontId="0" fillId="0" borderId="10" xfId="0" applyNumberFormat="1" applyFill="1" applyBorder="1" applyAlignment="1" applyProtection="1">
      <alignment horizontal="center"/>
    </xf>
    <xf numFmtId="49" fontId="0" fillId="0" borderId="0" xfId="0" applyNumberFormat="1" applyFill="1" applyBorder="1" applyAlignment="1" applyProtection="1">
      <alignment horizontal="center" vertical="top"/>
    </xf>
    <xf numFmtId="49" fontId="0" fillId="0" borderId="0" xfId="0" applyNumberFormat="1" applyFill="1" applyBorder="1" applyAlignment="1" applyProtection="1">
      <alignment horizontal="left" vertical="top"/>
    </xf>
    <xf numFmtId="0" fontId="0" fillId="0" borderId="0" xfId="0" applyFill="1" applyBorder="1" applyProtection="1"/>
    <xf numFmtId="0" fontId="0" fillId="0" borderId="10" xfId="0" applyFill="1" applyBorder="1" applyProtection="1"/>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wrapText="1"/>
    </xf>
    <xf numFmtId="0" fontId="0" fillId="0" borderId="0" xfId="0" applyFill="1" applyProtection="1"/>
    <xf numFmtId="0" fontId="1" fillId="10" borderId="1" xfId="0" applyFont="1" applyFill="1" applyBorder="1" applyAlignment="1" applyProtection="1">
      <alignment horizontal="center" vertical="top"/>
      <protection locked="0"/>
    </xf>
    <xf numFmtId="0" fontId="1" fillId="10" borderId="96" xfId="0" applyFont="1" applyFill="1" applyBorder="1" applyAlignment="1" applyProtection="1">
      <alignment horizontal="center" vertical="top"/>
      <protection locked="0"/>
    </xf>
    <xf numFmtId="0" fontId="1" fillId="0" borderId="79" xfId="0" applyFont="1" applyFill="1" applyBorder="1" applyAlignment="1" applyProtection="1">
      <alignment vertical="top"/>
      <protection locked="0"/>
    </xf>
    <xf numFmtId="0" fontId="22" fillId="7" borderId="29" xfId="0" applyFont="1" applyFill="1" applyBorder="1" applyAlignment="1" applyProtection="1">
      <alignment horizontal="left" vertical="top" wrapText="1"/>
      <protection locked="0"/>
    </xf>
    <xf numFmtId="0" fontId="22" fillId="7" borderId="57" xfId="0" applyFont="1" applyFill="1" applyBorder="1" applyAlignment="1" applyProtection="1">
      <alignment horizontal="left" vertical="top" wrapText="1"/>
      <protection locked="0"/>
    </xf>
    <xf numFmtId="0" fontId="22" fillId="7" borderId="48" xfId="0" applyFont="1" applyFill="1" applyBorder="1" applyAlignment="1" applyProtection="1">
      <alignment horizontal="left" vertical="top" wrapText="1"/>
      <protection locked="0"/>
    </xf>
    <xf numFmtId="0" fontId="22" fillId="7" borderId="86" xfId="0" applyFont="1" applyFill="1" applyBorder="1" applyAlignment="1" applyProtection="1">
      <alignment horizontal="left" vertical="top" wrapText="1"/>
      <protection locked="0"/>
    </xf>
    <xf numFmtId="0" fontId="6" fillId="7" borderId="78" xfId="0" applyFont="1" applyFill="1" applyBorder="1" applyAlignment="1" applyProtection="1">
      <alignment horizontal="center" vertical="top" wrapText="1"/>
      <protection locked="0"/>
    </xf>
    <xf numFmtId="0" fontId="1" fillId="10" borderId="79" xfId="0" applyFont="1" applyFill="1" applyBorder="1" applyAlignment="1" applyProtection="1">
      <alignment horizontal="center" vertical="top"/>
      <protection locked="0"/>
    </xf>
    <xf numFmtId="0" fontId="0" fillId="7" borderId="101" xfId="0" applyFont="1" applyFill="1" applyBorder="1" applyAlignment="1" applyProtection="1">
      <alignment horizontal="center" vertical="top" wrapText="1"/>
    </xf>
    <xf numFmtId="0" fontId="0" fillId="7" borderId="83" xfId="0" applyFont="1" applyFill="1" applyBorder="1" applyAlignment="1" applyProtection="1">
      <alignment horizontal="center" vertical="top" wrapText="1"/>
    </xf>
    <xf numFmtId="0" fontId="1" fillId="10" borderId="106" xfId="0" applyFont="1" applyFill="1" applyBorder="1" applyAlignment="1" applyProtection="1">
      <alignment horizontal="center" vertical="top"/>
      <protection locked="0"/>
    </xf>
    <xf numFmtId="0" fontId="0" fillId="7" borderId="108" xfId="0" applyFont="1" applyFill="1" applyBorder="1" applyAlignment="1" applyProtection="1">
      <alignment horizontal="center" vertical="top" wrapText="1"/>
    </xf>
    <xf numFmtId="0" fontId="1" fillId="0" borderId="77"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0" fillId="0" borderId="8" xfId="0" applyBorder="1" applyAlignment="1">
      <alignment horizontal="left" vertical="top"/>
    </xf>
    <xf numFmtId="0" fontId="0" fillId="0" borderId="13" xfId="0" applyBorder="1" applyAlignment="1">
      <alignment horizontal="left" vertical="top"/>
    </xf>
    <xf numFmtId="0" fontId="0" fillId="0" borderId="0" xfId="0" applyBorder="1" applyAlignment="1">
      <alignment horizontal="left" wrapText="1"/>
    </xf>
    <xf numFmtId="0" fontId="0" fillId="0" borderId="14" xfId="0" applyBorder="1" applyAlignment="1">
      <alignment horizontal="left" wrapText="1"/>
    </xf>
    <xf numFmtId="0" fontId="0" fillId="0" borderId="12" xfId="0" applyBorder="1" applyAlignment="1">
      <alignment horizontal="center"/>
    </xf>
    <xf numFmtId="0" fontId="0" fillId="0" borderId="15" xfId="0" applyBorder="1" applyAlignment="1">
      <alignment horizontal="center"/>
    </xf>
    <xf numFmtId="0" fontId="1" fillId="2" borderId="1" xfId="0" applyFont="1" applyFill="1" applyBorder="1" applyAlignment="1">
      <alignment horizontal="center" vertical="center"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ill="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0" borderId="8" xfId="0" applyFont="1" applyFill="1" applyBorder="1" applyAlignment="1">
      <alignment horizontal="center"/>
    </xf>
    <xf numFmtId="0" fontId="1" fillId="0" borderId="0" xfId="0" applyFont="1" applyFill="1" applyBorder="1" applyAlignment="1">
      <alignment horizontal="center"/>
    </xf>
    <xf numFmtId="0" fontId="0" fillId="0" borderId="0" xfId="0" applyBorder="1" applyAlignment="1">
      <alignment horizontal="left" vertical="top" wrapText="1"/>
    </xf>
    <xf numFmtId="0" fontId="0" fillId="0" borderId="12" xfId="0" applyBorder="1" applyAlignment="1">
      <alignment horizontal="center" vertical="top"/>
    </xf>
    <xf numFmtId="0" fontId="0" fillId="0" borderId="4"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0" fillId="0" borderId="1" xfId="0" applyBorder="1" applyAlignment="1">
      <alignment horizontal="left" vertical="top"/>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0" fontId="0" fillId="0" borderId="1" xfId="0" applyFont="1" applyFill="1" applyBorder="1" applyAlignment="1">
      <alignment horizontal="left" vertical="top" wrapText="1"/>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5" xfId="0" applyFont="1" applyFill="1" applyBorder="1" applyAlignment="1">
      <alignment horizontal="center"/>
    </xf>
    <xf numFmtId="0" fontId="1" fillId="0" borderId="1" xfId="0" applyFont="1" applyFill="1" applyBorder="1" applyAlignment="1">
      <alignment horizontal="left" vertical="top"/>
    </xf>
    <xf numFmtId="0" fontId="1" fillId="0" borderId="1" xfId="0" applyFont="1" applyBorder="1" applyAlignment="1">
      <alignment horizontal="left" vertical="top" wrapText="1"/>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5" xfId="0" applyFont="1" applyFill="1" applyBorder="1" applyAlignment="1">
      <alignment horizontal="center" vertical="top"/>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49" fontId="0" fillId="0" borderId="1" xfId="0" applyNumberFormat="1" applyBorder="1" applyAlignment="1">
      <alignment horizontal="center" vertical="center"/>
    </xf>
    <xf numFmtId="0" fontId="0" fillId="0" borderId="2"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center" vertical="top"/>
    </xf>
    <xf numFmtId="0" fontId="0" fillId="0" borderId="1" xfId="0" applyFill="1" applyBorder="1" applyAlignment="1">
      <alignment horizontal="center"/>
    </xf>
    <xf numFmtId="0" fontId="0" fillId="0" borderId="1" xfId="0" applyBorder="1" applyAlignment="1">
      <alignment horizontal="center"/>
    </xf>
    <xf numFmtId="0" fontId="6" fillId="2" borderId="6"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5" xfId="0" applyFont="1" applyFill="1" applyBorder="1" applyAlignment="1">
      <alignment horizont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6" xfId="0"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1" fillId="0" borderId="1" xfId="0" applyFont="1" applyBorder="1" applyAlignment="1">
      <alignment horizontal="left" vertical="top"/>
    </xf>
    <xf numFmtId="0" fontId="0" fillId="0" borderId="2" xfId="0" applyFill="1" applyBorder="1" applyAlignment="1">
      <alignment horizontal="left" vertical="top"/>
    </xf>
    <xf numFmtId="0" fontId="0" fillId="0" borderId="4" xfId="0" applyFill="1" applyBorder="1" applyAlignment="1">
      <alignment horizontal="left" vertical="top"/>
    </xf>
    <xf numFmtId="0" fontId="0" fillId="0" borderId="56" xfId="0" applyFill="1" applyBorder="1" applyAlignment="1">
      <alignment horizontal="left" vertical="top"/>
    </xf>
    <xf numFmtId="0" fontId="9" fillId="2" borderId="29"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6" fillId="5" borderId="27" xfId="0" applyFont="1" applyFill="1" applyBorder="1" applyAlignment="1">
      <alignment horizontal="center" vertical="top" wrapText="1"/>
    </xf>
    <xf numFmtId="0" fontId="6" fillId="5" borderId="18" xfId="0" applyFont="1" applyFill="1" applyBorder="1" applyAlignment="1">
      <alignment horizontal="center" vertical="top" wrapText="1"/>
    </xf>
    <xf numFmtId="0" fontId="0" fillId="0" borderId="6" xfId="0" applyBorder="1" applyAlignment="1">
      <alignment horizontal="center"/>
    </xf>
    <xf numFmtId="0" fontId="0" fillId="0" borderId="5" xfId="0" applyBorder="1" applyAlignment="1">
      <alignment horizontal="center"/>
    </xf>
    <xf numFmtId="0" fontId="0" fillId="0" borderId="53" xfId="0" applyBorder="1" applyAlignment="1">
      <alignment horizontal="left" vertical="top" wrapText="1"/>
    </xf>
    <xf numFmtId="0" fontId="0" fillId="0" borderId="54" xfId="0" applyBorder="1" applyAlignment="1">
      <alignment horizontal="left" vertical="top" wrapText="1"/>
    </xf>
    <xf numFmtId="0" fontId="5" fillId="0" borderId="47" xfId="0" applyFont="1" applyBorder="1" applyAlignment="1">
      <alignment horizontal="center" vertical="top"/>
    </xf>
    <xf numFmtId="0" fontId="5" fillId="0" borderId="48" xfId="0" applyFont="1" applyBorder="1" applyAlignment="1">
      <alignment horizontal="center" vertical="top"/>
    </xf>
    <xf numFmtId="0" fontId="5" fillId="2" borderId="13"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0" fillId="0" borderId="47" xfId="0" applyBorder="1" applyAlignment="1">
      <alignment horizontal="left" vertical="top" wrapText="1"/>
    </xf>
    <xf numFmtId="0" fontId="0" fillId="0" borderId="55" xfId="0" applyBorder="1" applyAlignment="1">
      <alignment horizontal="left" vertical="top" wrapText="1"/>
    </xf>
    <xf numFmtId="0" fontId="0" fillId="0" borderId="48" xfId="0" applyBorder="1" applyAlignment="1">
      <alignment horizontal="left" vertical="top" wrapText="1"/>
    </xf>
    <xf numFmtId="0" fontId="1" fillId="7" borderId="103" xfId="0" applyFont="1" applyFill="1" applyBorder="1" applyAlignment="1" applyProtection="1">
      <alignment horizontal="left" vertical="top" wrapText="1"/>
    </xf>
    <xf numFmtId="0" fontId="1" fillId="7" borderId="104" xfId="0" applyFont="1" applyFill="1" applyBorder="1" applyAlignment="1" applyProtection="1">
      <alignment horizontal="left" vertical="top"/>
    </xf>
    <xf numFmtId="0" fontId="1" fillId="7" borderId="98" xfId="0" applyFont="1" applyFill="1" applyBorder="1" applyAlignment="1" applyProtection="1">
      <alignment horizontal="left" vertical="top"/>
    </xf>
    <xf numFmtId="0" fontId="1" fillId="7" borderId="99" xfId="0" applyFont="1" applyFill="1" applyBorder="1" applyAlignment="1" applyProtection="1">
      <alignment horizontal="left" vertical="top"/>
    </xf>
    <xf numFmtId="0" fontId="0" fillId="7" borderId="100" xfId="0" applyFill="1" applyBorder="1" applyAlignment="1" applyProtection="1">
      <alignment horizontal="left" vertical="top" wrapText="1"/>
      <protection locked="0"/>
    </xf>
    <xf numFmtId="0" fontId="0" fillId="7" borderId="107" xfId="0" applyFill="1" applyBorder="1" applyAlignment="1" applyProtection="1">
      <alignment horizontal="left" vertical="top" wrapText="1"/>
      <protection locked="0"/>
    </xf>
    <xf numFmtId="0" fontId="0" fillId="0" borderId="0" xfId="0"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8" fillId="0" borderId="0" xfId="0" applyFont="1" applyAlignment="1" applyProtection="1">
      <alignment horizontal="center"/>
    </xf>
    <xf numFmtId="0" fontId="3" fillId="0" borderId="1" xfId="0" applyFont="1" applyBorder="1" applyAlignment="1" applyProtection="1">
      <alignment horizontal="center" vertical="top"/>
    </xf>
    <xf numFmtId="0" fontId="19" fillId="2" borderId="6"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0" fontId="19" fillId="2" borderId="11"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wrapText="1"/>
    </xf>
    <xf numFmtId="0" fontId="16" fillId="0" borderId="9" xfId="0" applyFont="1" applyBorder="1" applyAlignment="1" applyProtection="1">
      <alignment horizontal="center" vertical="top"/>
    </xf>
    <xf numFmtId="0" fontId="16" fillId="0" borderId="13" xfId="0" applyFont="1" applyBorder="1" applyAlignment="1" applyProtection="1">
      <alignment horizontal="center" vertical="top"/>
    </xf>
    <xf numFmtId="0" fontId="8" fillId="12" borderId="62" xfId="0" applyFont="1" applyFill="1" applyBorder="1" applyAlignment="1" applyProtection="1">
      <alignment horizontal="center" vertical="top" wrapText="1"/>
    </xf>
    <xf numFmtId="0" fontId="8" fillId="12" borderId="59" xfId="0" applyFont="1" applyFill="1" applyBorder="1" applyAlignment="1" applyProtection="1">
      <alignment horizontal="center" vertical="top" wrapText="1"/>
    </xf>
    <xf numFmtId="0" fontId="1" fillId="0" borderId="0" xfId="0" applyFont="1" applyFill="1" applyBorder="1" applyAlignment="1" applyProtection="1">
      <alignment horizontal="center"/>
      <protection locked="0"/>
    </xf>
    <xf numFmtId="0" fontId="0" fillId="7" borderId="103" xfId="0" applyFill="1" applyBorder="1" applyAlignment="1" applyProtection="1">
      <alignment horizontal="left" vertical="top" wrapText="1"/>
      <protection locked="0"/>
    </xf>
    <xf numFmtId="0" fontId="0" fillId="7" borderId="105" xfId="0" applyFill="1" applyBorder="1" applyAlignment="1" applyProtection="1">
      <alignment horizontal="left" vertical="top" wrapText="1"/>
      <protection locked="0"/>
    </xf>
    <xf numFmtId="0" fontId="0" fillId="7" borderId="103" xfId="0" applyFont="1" applyFill="1" applyBorder="1" applyAlignment="1" applyProtection="1">
      <alignment horizontal="left" vertical="top" wrapText="1"/>
    </xf>
    <xf numFmtId="0" fontId="1" fillId="7" borderId="104" xfId="0" applyFont="1" applyFill="1" applyBorder="1" applyAlignment="1" applyProtection="1">
      <alignment horizontal="left" vertical="top" wrapText="1"/>
    </xf>
    <xf numFmtId="0" fontId="1" fillId="7" borderId="98" xfId="0" applyFont="1" applyFill="1" applyBorder="1" applyAlignment="1" applyProtection="1">
      <alignment horizontal="left" vertical="top" wrapText="1"/>
    </xf>
    <xf numFmtId="0" fontId="1" fillId="7" borderId="99" xfId="0" applyFont="1" applyFill="1" applyBorder="1" applyAlignment="1" applyProtection="1">
      <alignment horizontal="left" vertical="top" wrapText="1"/>
    </xf>
    <xf numFmtId="0" fontId="17" fillId="0" borderId="14"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3" fillId="0" borderId="81" xfId="0" applyFont="1" applyBorder="1" applyAlignment="1" applyProtection="1">
      <alignment horizontal="left" vertical="top" wrapText="1"/>
    </xf>
    <xf numFmtId="0" fontId="3" fillId="0" borderId="91" xfId="0" applyFont="1" applyBorder="1" applyAlignment="1" applyProtection="1">
      <alignment horizontal="left" vertical="top" wrapText="1"/>
    </xf>
    <xf numFmtId="0" fontId="0" fillId="7" borderId="100" xfId="0" applyFont="1" applyFill="1" applyBorder="1" applyAlignment="1" applyProtection="1">
      <alignment horizontal="left" vertical="top" wrapText="1"/>
      <protection locked="0"/>
    </xf>
    <xf numFmtId="0" fontId="0" fillId="7" borderId="107" xfId="0" applyFont="1" applyFill="1" applyBorder="1" applyAlignment="1" applyProtection="1">
      <alignment horizontal="left" vertical="top" wrapText="1"/>
      <protection locked="0"/>
    </xf>
    <xf numFmtId="0" fontId="9" fillId="2" borderId="6" xfId="0" applyFont="1" applyFill="1" applyBorder="1" applyAlignment="1" applyProtection="1">
      <alignment horizontal="center" vertical="top"/>
    </xf>
    <xf numFmtId="0" fontId="9" fillId="2" borderId="7" xfId="0" applyFont="1" applyFill="1" applyBorder="1" applyAlignment="1" applyProtection="1">
      <alignment horizontal="center" vertical="top"/>
    </xf>
    <xf numFmtId="0" fontId="9" fillId="2" borderId="5" xfId="0" applyFont="1" applyFill="1" applyBorder="1" applyAlignment="1" applyProtection="1">
      <alignment horizontal="center" vertical="top"/>
    </xf>
    <xf numFmtId="0" fontId="11" fillId="7" borderId="103" xfId="0" applyFont="1" applyFill="1" applyBorder="1" applyAlignment="1" applyProtection="1">
      <alignment horizontal="left" vertical="top" wrapText="1"/>
      <protection locked="0"/>
    </xf>
    <xf numFmtId="0" fontId="11" fillId="7" borderId="105" xfId="0" applyFont="1" applyFill="1" applyBorder="1" applyAlignment="1" applyProtection="1">
      <alignment horizontal="left" vertical="top" wrapText="1"/>
      <protection locked="0"/>
    </xf>
    <xf numFmtId="0" fontId="11" fillId="7" borderId="100" xfId="0" applyFont="1" applyFill="1" applyBorder="1" applyAlignment="1" applyProtection="1">
      <alignment horizontal="left" vertical="top" wrapText="1"/>
      <protection locked="0"/>
    </xf>
    <xf numFmtId="0" fontId="11" fillId="7" borderId="102" xfId="0" applyFont="1" applyFill="1" applyBorder="1" applyAlignment="1" applyProtection="1">
      <alignment horizontal="left" vertical="top" wrapText="1"/>
      <protection locked="0"/>
    </xf>
    <xf numFmtId="0" fontId="0" fillId="7" borderId="104" xfId="0" applyFont="1" applyFill="1" applyBorder="1" applyAlignment="1" applyProtection="1">
      <alignment horizontal="left" vertical="top" wrapText="1"/>
    </xf>
    <xf numFmtId="0" fontId="0" fillId="7" borderId="98" xfId="0" applyFont="1" applyFill="1" applyBorder="1" applyAlignment="1" applyProtection="1">
      <alignment horizontal="left" vertical="top" wrapText="1"/>
    </xf>
    <xf numFmtId="0" fontId="0" fillId="7" borderId="99" xfId="0" applyFont="1" applyFill="1" applyBorder="1" applyAlignment="1" applyProtection="1">
      <alignment horizontal="left" vertical="top" wrapText="1"/>
    </xf>
    <xf numFmtId="0" fontId="1" fillId="7" borderId="77" xfId="0" applyFont="1" applyFill="1" applyBorder="1" applyAlignment="1" applyProtection="1">
      <alignment horizontal="left" vertical="top" wrapText="1"/>
    </xf>
    <xf numFmtId="0" fontId="1" fillId="7" borderId="0" xfId="0" applyFont="1" applyFill="1" applyBorder="1" applyAlignment="1" applyProtection="1">
      <alignment horizontal="left" vertical="top" wrapText="1"/>
    </xf>
    <xf numFmtId="0" fontId="1" fillId="7" borderId="82" xfId="0" applyFont="1" applyFill="1" applyBorder="1" applyAlignment="1" applyProtection="1">
      <alignment horizontal="left" vertical="top" wrapText="1"/>
    </xf>
    <xf numFmtId="0" fontId="1" fillId="7" borderId="97" xfId="0" applyFont="1" applyFill="1" applyBorder="1" applyAlignment="1" applyProtection="1">
      <alignment horizontal="left" vertical="top" wrapText="1"/>
    </xf>
    <xf numFmtId="0" fontId="16" fillId="6" borderId="9" xfId="0" applyFont="1" applyFill="1" applyBorder="1" applyAlignment="1">
      <alignment horizontal="center" vertical="top"/>
    </xf>
    <xf numFmtId="0" fontId="16" fillId="6" borderId="10" xfId="0" applyFont="1" applyFill="1" applyBorder="1" applyAlignment="1">
      <alignment horizontal="center" vertical="top"/>
    </xf>
    <xf numFmtId="0" fontId="16" fillId="6" borderId="11" xfId="0" applyFont="1" applyFill="1" applyBorder="1" applyAlignment="1">
      <alignment horizontal="center" vertical="top"/>
    </xf>
    <xf numFmtId="0" fontId="3" fillId="0" borderId="0" xfId="0" applyFont="1" applyAlignment="1">
      <alignment horizontal="center" vertical="top" wrapText="1"/>
    </xf>
    <xf numFmtId="0" fontId="3" fillId="0" borderId="12" xfId="0" applyFont="1" applyBorder="1" applyAlignment="1">
      <alignment horizontal="center" vertical="top" wrapText="1"/>
    </xf>
    <xf numFmtId="0" fontId="3" fillId="0" borderId="14" xfId="0" applyFont="1" applyBorder="1" applyAlignment="1">
      <alignment horizontal="center" vertical="top"/>
    </xf>
    <xf numFmtId="0" fontId="3" fillId="0" borderId="15" xfId="0" applyFont="1" applyBorder="1" applyAlignment="1">
      <alignment horizontal="center" vertical="top"/>
    </xf>
    <xf numFmtId="0" fontId="16" fillId="6" borderId="0" xfId="0" applyFont="1" applyFill="1" applyAlignment="1">
      <alignment horizontal="center"/>
    </xf>
    <xf numFmtId="0" fontId="16" fillId="0" borderId="6" xfId="0" applyFont="1" applyBorder="1" applyAlignment="1">
      <alignment horizontal="left" vertical="top" wrapText="1"/>
    </xf>
    <xf numFmtId="0" fontId="16" fillId="0" borderId="7" xfId="0" applyFont="1" applyBorder="1" applyAlignment="1">
      <alignment horizontal="left" vertical="top" wrapText="1"/>
    </xf>
    <xf numFmtId="0" fontId="16" fillId="0" borderId="5" xfId="0" applyFont="1" applyBorder="1" applyAlignment="1">
      <alignment horizontal="left" vertical="top" wrapText="1"/>
    </xf>
    <xf numFmtId="0" fontId="16" fillId="6" borderId="8" xfId="0" applyFont="1" applyFill="1" applyBorder="1" applyAlignment="1">
      <alignment horizontal="center"/>
    </xf>
    <xf numFmtId="0" fontId="16" fillId="6" borderId="12" xfId="0" applyFont="1" applyFill="1" applyBorder="1" applyAlignment="1">
      <alignment horizontal="center"/>
    </xf>
    <xf numFmtId="0" fontId="4" fillId="0" borderId="8" xfId="0" applyFont="1" applyBorder="1" applyAlignment="1">
      <alignment horizontal="left" vertical="top"/>
    </xf>
    <xf numFmtId="0" fontId="4" fillId="0" borderId="13" xfId="0" applyFont="1" applyBorder="1" applyAlignment="1">
      <alignment horizontal="left" vertical="top"/>
    </xf>
  </cellXfs>
  <cellStyles count="1">
    <cellStyle name="Normal" xfId="0" builtinId="0"/>
  </cellStyles>
  <dxfs count="0"/>
  <tableStyles count="0" defaultTableStyle="TableStyleMedium2" defaultPivotStyle="PivotStyleLight16"/>
  <colors>
    <mruColors>
      <color rgb="FFF1F7ED"/>
      <color rgb="FFEAF4E4"/>
      <color rgb="FFFEF2EC"/>
      <color rgb="FFE3EFF9"/>
      <color rgb="FF00FFFF"/>
      <color rgb="FFCBF5F4"/>
      <color rgb="FFB3B1B1"/>
      <color rgb="FFDDEDFB"/>
      <color rgb="FFD6E9FA"/>
      <color rgb="FFC8E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Michele Sky Lee" id="{D927324A-F04A-42CE-8E82-027409F529EE}" userId="S::Michele.Lee@nau.edu::d6f28be6-889c-4303-a7e5-a6b1424fd0e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 dT="2020-11-02T20:15:29.38" personId="{D927324A-F04A-42CE-8E82-027409F529EE}" id="{33FD647C-F40A-42D0-89C2-12156F470433}">
    <text>Ronda mentioned this is confusing.....</text>
  </threadedComment>
  <threadedComment ref="B16" dT="2020-11-02T20:15:42.41" personId="{D927324A-F04A-42CE-8E82-027409F529EE}" id="{228D672F-A92C-45F6-AE63-371A83E5B749}">
    <text>what if they have more than one??? does that happen?</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0-10-30T03:01:55.14" personId="{D927324A-F04A-42CE-8E82-027409F529EE}" id="{08547E5C-C2B7-4996-ABF0-9C61BBA1A9A5}">
    <text>add to meds</text>
  </threadedComment>
</ThreadedComments>
</file>

<file path=xl/threadedComments/threadedComment3.xml><?xml version="1.0" encoding="utf-8"?>
<ThreadedComments xmlns="http://schemas.microsoft.com/office/spreadsheetml/2018/threadedcomments" xmlns:x="http://schemas.openxmlformats.org/spreadsheetml/2006/main">
  <threadedComment ref="B5" dT="2020-11-02T20:15:29.38" personId="{D927324A-F04A-42CE-8E82-027409F529EE}" id="{8E0277A1-5530-4903-A7F7-B2030C7D68E2}">
    <text>Ronda mentioned this is confusing.....</text>
  </threadedComment>
  <threadedComment ref="A22" dT="2020-11-02T20:15:42.41" personId="{D927324A-F04A-42CE-8E82-027409F529EE}" id="{43CF3112-7092-40A5-A566-B81E4A1F022A}">
    <text>what if they have more than one??? does that happen?</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9944C-F35B-4DB1-8142-FBA9826EBA11}">
  <dimension ref="B2:H35"/>
  <sheetViews>
    <sheetView workbookViewId="0">
      <selection activeCell="E15" sqref="E15"/>
    </sheetView>
  </sheetViews>
  <sheetFormatPr defaultRowHeight="15" x14ac:dyDescent="0.25"/>
  <cols>
    <col min="2" max="2" width="27" bestFit="1" customWidth="1"/>
    <col min="3" max="3" width="26.140625" bestFit="1" customWidth="1"/>
    <col min="4" max="4" width="17.42578125" customWidth="1"/>
    <col min="5" max="5" width="16.7109375" customWidth="1"/>
    <col min="6" max="6" width="18.140625" customWidth="1"/>
    <col min="7" max="7" width="21.7109375" customWidth="1"/>
    <col min="8" max="8" width="16" style="12" customWidth="1"/>
  </cols>
  <sheetData>
    <row r="2" spans="2:8" ht="18.75" x14ac:dyDescent="0.3">
      <c r="B2" s="59" t="s">
        <v>120</v>
      </c>
    </row>
    <row r="3" spans="2:8" x14ac:dyDescent="0.25">
      <c r="B3" s="64"/>
      <c r="C3" s="64"/>
      <c r="D3" s="64"/>
      <c r="E3" s="454" t="s">
        <v>0</v>
      </c>
      <c r="F3" s="454"/>
      <c r="G3" s="454"/>
      <c r="H3" s="454"/>
    </row>
    <row r="4" spans="2:8" ht="30" x14ac:dyDescent="0.25">
      <c r="B4" s="20" t="s">
        <v>56</v>
      </c>
      <c r="C4" s="21" t="s">
        <v>13</v>
      </c>
      <c r="D4" s="21" t="s">
        <v>14</v>
      </c>
      <c r="E4" s="21" t="s">
        <v>1</v>
      </c>
      <c r="F4" s="21" t="s">
        <v>2</v>
      </c>
      <c r="G4" s="21" t="s">
        <v>3</v>
      </c>
      <c r="H4" s="65" t="s">
        <v>4</v>
      </c>
    </row>
    <row r="5" spans="2:8" x14ac:dyDescent="0.25">
      <c r="B5" s="9" t="s">
        <v>5</v>
      </c>
      <c r="C5" s="9" t="s">
        <v>15</v>
      </c>
      <c r="D5" s="9" t="s">
        <v>17</v>
      </c>
      <c r="E5" s="11"/>
      <c r="F5" s="11"/>
      <c r="G5" s="11"/>
      <c r="H5" s="11">
        <f>E5*F5*G5</f>
        <v>0</v>
      </c>
    </row>
    <row r="6" spans="2:8" x14ac:dyDescent="0.25">
      <c r="B6" s="9"/>
      <c r="C6" s="9" t="s">
        <v>16</v>
      </c>
      <c r="D6" s="9" t="s">
        <v>18</v>
      </c>
      <c r="E6" s="11"/>
      <c r="F6" s="11"/>
      <c r="G6" s="11"/>
      <c r="H6" s="11">
        <f>E6*F6*G6</f>
        <v>0</v>
      </c>
    </row>
    <row r="7" spans="2:8" x14ac:dyDescent="0.25">
      <c r="B7" s="9" t="s">
        <v>6</v>
      </c>
      <c r="C7" s="9" t="s">
        <v>15</v>
      </c>
      <c r="D7" s="9" t="s">
        <v>17</v>
      </c>
      <c r="E7" s="11"/>
      <c r="F7" s="11"/>
      <c r="G7" s="11"/>
      <c r="H7" s="11">
        <f>E7*F7*G7</f>
        <v>0</v>
      </c>
    </row>
    <row r="8" spans="2:8" x14ac:dyDescent="0.25">
      <c r="B8" s="9"/>
      <c r="C8" s="9" t="s">
        <v>16</v>
      </c>
      <c r="D8" s="9" t="s">
        <v>18</v>
      </c>
      <c r="E8" s="11"/>
      <c r="F8" s="11"/>
      <c r="G8" s="11"/>
      <c r="H8" s="11">
        <f>E8*F8*G8</f>
        <v>0</v>
      </c>
    </row>
    <row r="9" spans="2:8" x14ac:dyDescent="0.25">
      <c r="B9" s="9" t="s">
        <v>7</v>
      </c>
      <c r="C9" s="9" t="s">
        <v>19</v>
      </c>
      <c r="D9" s="9" t="s">
        <v>20</v>
      </c>
      <c r="E9" s="11"/>
      <c r="F9" s="11"/>
      <c r="G9" s="11"/>
      <c r="H9" s="11">
        <v>0</v>
      </c>
    </row>
    <row r="10" spans="2:8" x14ac:dyDescent="0.25">
      <c r="B10" s="9" t="s">
        <v>8</v>
      </c>
      <c r="C10" s="9" t="s">
        <v>22</v>
      </c>
      <c r="D10" s="9" t="s">
        <v>21</v>
      </c>
      <c r="E10" s="11"/>
      <c r="F10" s="11"/>
      <c r="G10" s="11"/>
      <c r="H10" s="11">
        <f t="shared" ref="H10:H28" si="0">E10*F10*G10</f>
        <v>0</v>
      </c>
    </row>
    <row r="11" spans="2:8" x14ac:dyDescent="0.25">
      <c r="B11" s="9" t="s">
        <v>9</v>
      </c>
      <c r="C11" s="9" t="s">
        <v>22</v>
      </c>
      <c r="D11" s="9" t="s">
        <v>20</v>
      </c>
      <c r="E11" s="11"/>
      <c r="F11" s="11"/>
      <c r="G11" s="11"/>
      <c r="H11" s="11">
        <f t="shared" si="0"/>
        <v>0</v>
      </c>
    </row>
    <row r="12" spans="2:8" ht="30" x14ac:dyDescent="0.25">
      <c r="B12" s="9" t="s">
        <v>10</v>
      </c>
      <c r="C12" s="9" t="s">
        <v>22</v>
      </c>
      <c r="D12" s="9" t="s">
        <v>23</v>
      </c>
      <c r="E12" s="11"/>
      <c r="F12" s="11"/>
      <c r="G12" s="11"/>
      <c r="H12" s="11">
        <f t="shared" si="0"/>
        <v>0</v>
      </c>
    </row>
    <row r="13" spans="2:8" x14ac:dyDescent="0.25">
      <c r="B13" s="9" t="s">
        <v>11</v>
      </c>
      <c r="C13" s="9" t="s">
        <v>22</v>
      </c>
      <c r="D13" s="9" t="s">
        <v>23</v>
      </c>
      <c r="E13" s="11"/>
      <c r="F13" s="11"/>
      <c r="G13" s="11"/>
      <c r="H13" s="11">
        <f t="shared" si="0"/>
        <v>0</v>
      </c>
    </row>
    <row r="14" spans="2:8" x14ac:dyDescent="0.25">
      <c r="B14" s="455" t="s">
        <v>12</v>
      </c>
      <c r="C14" s="16" t="s">
        <v>24</v>
      </c>
      <c r="D14" s="7" t="s">
        <v>89</v>
      </c>
      <c r="E14" s="11"/>
      <c r="F14" s="11"/>
      <c r="G14" s="11"/>
      <c r="H14" s="11">
        <f t="shared" si="0"/>
        <v>0</v>
      </c>
    </row>
    <row r="15" spans="2:8" x14ac:dyDescent="0.25">
      <c r="B15" s="456"/>
      <c r="C15" s="3" t="s">
        <v>25</v>
      </c>
      <c r="D15" s="4" t="s">
        <v>90</v>
      </c>
      <c r="E15" s="10"/>
      <c r="F15" s="10"/>
      <c r="G15" s="10"/>
      <c r="H15" s="10">
        <f t="shared" si="0"/>
        <v>0</v>
      </c>
    </row>
    <row r="16" spans="2:8" ht="30" x14ac:dyDescent="0.25">
      <c r="B16" s="455" t="s">
        <v>26</v>
      </c>
      <c r="C16" s="17" t="s">
        <v>27</v>
      </c>
      <c r="D16" s="3"/>
      <c r="E16" s="10"/>
      <c r="F16" s="10"/>
      <c r="G16" s="10"/>
      <c r="H16" s="10">
        <f t="shared" si="0"/>
        <v>0</v>
      </c>
    </row>
    <row r="17" spans="2:8" ht="30" x14ac:dyDescent="0.25">
      <c r="B17" s="457"/>
      <c r="C17" s="4" t="s">
        <v>28</v>
      </c>
      <c r="D17" s="3"/>
      <c r="E17" s="10"/>
      <c r="F17" s="10"/>
      <c r="G17" s="10"/>
      <c r="H17" s="10">
        <f t="shared" si="0"/>
        <v>0</v>
      </c>
    </row>
    <row r="18" spans="2:8" x14ac:dyDescent="0.25">
      <c r="B18" s="456"/>
      <c r="C18" s="3" t="s">
        <v>29</v>
      </c>
      <c r="D18" s="3"/>
      <c r="E18" s="10"/>
      <c r="F18" s="10"/>
      <c r="G18" s="10"/>
      <c r="H18" s="10">
        <f t="shared" si="0"/>
        <v>0</v>
      </c>
    </row>
    <row r="19" spans="2:8" x14ac:dyDescent="0.25">
      <c r="B19" s="458" t="s">
        <v>30</v>
      </c>
      <c r="C19" s="5" t="s">
        <v>31</v>
      </c>
      <c r="D19" s="5" t="s">
        <v>33</v>
      </c>
      <c r="E19" s="5"/>
      <c r="F19" s="5"/>
      <c r="G19" s="5"/>
      <c r="H19" s="25">
        <f t="shared" si="0"/>
        <v>0</v>
      </c>
    </row>
    <row r="20" spans="2:8" ht="30" x14ac:dyDescent="0.25">
      <c r="B20" s="458"/>
      <c r="C20" s="6" t="s">
        <v>32</v>
      </c>
      <c r="D20" s="5" t="s">
        <v>34</v>
      </c>
      <c r="E20" s="5"/>
      <c r="F20" s="5"/>
      <c r="G20" s="5"/>
      <c r="H20" s="25">
        <f t="shared" si="0"/>
        <v>0</v>
      </c>
    </row>
    <row r="21" spans="2:8" ht="30" x14ac:dyDescent="0.25">
      <c r="B21" s="31" t="s">
        <v>35</v>
      </c>
      <c r="C21" s="38" t="s">
        <v>36</v>
      </c>
      <c r="D21" s="5" t="s">
        <v>23</v>
      </c>
      <c r="E21" s="5"/>
      <c r="F21" s="5"/>
      <c r="G21" s="5"/>
      <c r="H21" s="25">
        <f t="shared" si="0"/>
        <v>0</v>
      </c>
    </row>
    <row r="22" spans="2:8" x14ac:dyDescent="0.25">
      <c r="B22" s="39" t="s">
        <v>37</v>
      </c>
      <c r="C22" s="39" t="s">
        <v>38</v>
      </c>
      <c r="D22" s="5" t="s">
        <v>23</v>
      </c>
      <c r="E22" s="5"/>
      <c r="F22" s="5"/>
      <c r="G22" s="5"/>
      <c r="H22" s="25">
        <f t="shared" si="0"/>
        <v>0</v>
      </c>
    </row>
    <row r="23" spans="2:8" x14ac:dyDescent="0.25">
      <c r="B23" s="39" t="s">
        <v>39</v>
      </c>
      <c r="C23" s="39" t="s">
        <v>38</v>
      </c>
      <c r="D23" s="5" t="s">
        <v>34</v>
      </c>
      <c r="E23" s="5"/>
      <c r="F23" s="5"/>
      <c r="G23" s="5"/>
      <c r="H23" s="25">
        <f t="shared" si="0"/>
        <v>0</v>
      </c>
    </row>
    <row r="24" spans="2:8" ht="60" x14ac:dyDescent="0.25">
      <c r="B24" s="6" t="s">
        <v>42</v>
      </c>
      <c r="C24" s="18" t="s">
        <v>40</v>
      </c>
      <c r="D24" s="5" t="s">
        <v>33</v>
      </c>
      <c r="E24" s="5"/>
      <c r="F24" s="5"/>
      <c r="G24" s="5"/>
      <c r="H24" s="25">
        <f t="shared" si="0"/>
        <v>0</v>
      </c>
    </row>
    <row r="25" spans="2:8" x14ac:dyDescent="0.25">
      <c r="B25" s="5" t="s">
        <v>41</v>
      </c>
      <c r="C25" s="5" t="s">
        <v>40</v>
      </c>
      <c r="D25" s="5" t="s">
        <v>23</v>
      </c>
      <c r="E25" s="5"/>
      <c r="F25" s="5"/>
      <c r="G25" s="5"/>
      <c r="H25" s="25">
        <f t="shared" si="0"/>
        <v>0</v>
      </c>
    </row>
    <row r="26" spans="2:8" x14ac:dyDescent="0.25">
      <c r="B26" s="459" t="s">
        <v>43</v>
      </c>
      <c r="C26" s="5" t="s">
        <v>44</v>
      </c>
      <c r="D26" s="5" t="s">
        <v>33</v>
      </c>
      <c r="E26" s="5"/>
      <c r="F26" s="5"/>
      <c r="G26" s="5"/>
      <c r="H26" s="25">
        <f t="shared" si="0"/>
        <v>0</v>
      </c>
    </row>
    <row r="27" spans="2:8" x14ac:dyDescent="0.25">
      <c r="B27" s="460"/>
      <c r="C27" s="5" t="s">
        <v>45</v>
      </c>
      <c r="D27" s="5" t="s">
        <v>33</v>
      </c>
      <c r="E27" s="5"/>
      <c r="F27" s="5"/>
      <c r="G27" s="5"/>
      <c r="H27" s="25">
        <f t="shared" si="0"/>
        <v>0</v>
      </c>
    </row>
    <row r="28" spans="2:8" x14ac:dyDescent="0.25">
      <c r="B28" s="5" t="s">
        <v>46</v>
      </c>
      <c r="C28" s="5" t="s">
        <v>47</v>
      </c>
      <c r="D28" s="5" t="s">
        <v>33</v>
      </c>
      <c r="E28" s="5"/>
      <c r="F28" s="5"/>
      <c r="G28" s="5"/>
      <c r="H28" s="25">
        <f t="shared" si="0"/>
        <v>0</v>
      </c>
    </row>
    <row r="29" spans="2:8" x14ac:dyDescent="0.25">
      <c r="B29" s="461" t="s">
        <v>106</v>
      </c>
      <c r="C29" s="462"/>
      <c r="D29" s="462"/>
      <c r="E29" s="462"/>
      <c r="F29" s="462"/>
      <c r="G29" s="462"/>
      <c r="H29" s="463"/>
    </row>
    <row r="30" spans="2:8" x14ac:dyDescent="0.25">
      <c r="B30" s="464"/>
      <c r="C30" s="465"/>
      <c r="D30" s="465"/>
      <c r="E30" s="465"/>
      <c r="F30" s="465"/>
      <c r="G30" s="465"/>
      <c r="H30" s="61" t="s">
        <v>124</v>
      </c>
    </row>
    <row r="31" spans="2:8" x14ac:dyDescent="0.25">
      <c r="B31" s="62">
        <v>1</v>
      </c>
      <c r="C31" s="466" t="s">
        <v>121</v>
      </c>
      <c r="D31" s="466"/>
      <c r="E31" s="466"/>
      <c r="F31" s="466"/>
      <c r="G31" s="466"/>
      <c r="H31" s="66"/>
    </row>
    <row r="32" spans="2:8" x14ac:dyDescent="0.25">
      <c r="B32" s="448">
        <v>2</v>
      </c>
      <c r="C32" s="466" t="s">
        <v>122</v>
      </c>
      <c r="D32" s="466"/>
      <c r="E32" s="466"/>
      <c r="F32" s="466"/>
      <c r="G32" s="466"/>
      <c r="H32" s="467"/>
    </row>
    <row r="33" spans="2:8" x14ac:dyDescent="0.25">
      <c r="B33" s="448"/>
      <c r="C33" s="466"/>
      <c r="D33" s="466"/>
      <c r="E33" s="466"/>
      <c r="F33" s="466"/>
      <c r="G33" s="466"/>
      <c r="H33" s="467"/>
    </row>
    <row r="34" spans="2:8" x14ac:dyDescent="0.25">
      <c r="B34" s="448">
        <v>3</v>
      </c>
      <c r="C34" s="450" t="s">
        <v>123</v>
      </c>
      <c r="D34" s="450"/>
      <c r="E34" s="450"/>
      <c r="F34" s="450"/>
      <c r="G34" s="450"/>
      <c r="H34" s="452"/>
    </row>
    <row r="35" spans="2:8" x14ac:dyDescent="0.25">
      <c r="B35" s="449"/>
      <c r="C35" s="451"/>
      <c r="D35" s="451"/>
      <c r="E35" s="451"/>
      <c r="F35" s="451"/>
      <c r="G35" s="451"/>
      <c r="H35" s="453"/>
    </row>
  </sheetData>
  <mergeCells count="14">
    <mergeCell ref="B34:B35"/>
    <mergeCell ref="C34:G35"/>
    <mergeCell ref="H34:H35"/>
    <mergeCell ref="E3:H3"/>
    <mergeCell ref="B14:B15"/>
    <mergeCell ref="B16:B18"/>
    <mergeCell ref="B19:B20"/>
    <mergeCell ref="B26:B27"/>
    <mergeCell ref="B29:H29"/>
    <mergeCell ref="B30:G30"/>
    <mergeCell ref="C31:G31"/>
    <mergeCell ref="B32:B33"/>
    <mergeCell ref="C32:G33"/>
    <mergeCell ref="H32:H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362AB-A93D-478C-AF88-4719361D3C96}">
  <dimension ref="C1:J40"/>
  <sheetViews>
    <sheetView zoomScaleNormal="100" workbookViewId="0">
      <selection activeCell="D23" sqref="D23"/>
    </sheetView>
  </sheetViews>
  <sheetFormatPr defaultRowHeight="15" x14ac:dyDescent="0.25"/>
  <cols>
    <col min="1" max="1" width="2.28515625" customWidth="1"/>
    <col min="2" max="2" width="3" customWidth="1"/>
    <col min="3" max="3" width="26.42578125" customWidth="1"/>
    <col min="4" max="4" width="40.140625" customWidth="1"/>
    <col min="5" max="5" width="15.140625" customWidth="1"/>
    <col min="6" max="6" width="16.28515625" customWidth="1"/>
    <col min="7" max="7" width="17.85546875" customWidth="1"/>
    <col min="8" max="8" width="20.5703125" customWidth="1"/>
    <col min="9" max="9" width="13.85546875" customWidth="1"/>
    <col min="10" max="10" width="32.140625" customWidth="1"/>
  </cols>
  <sheetData>
    <row r="1" spans="3:10" ht="18.75" x14ac:dyDescent="0.3">
      <c r="C1" s="59" t="s">
        <v>120</v>
      </c>
    </row>
    <row r="2" spans="3:10" x14ac:dyDescent="0.25">
      <c r="C2" s="8"/>
      <c r="D2" s="8"/>
      <c r="E2" s="8"/>
      <c r="F2" s="454" t="s">
        <v>0</v>
      </c>
      <c r="G2" s="454"/>
      <c r="H2" s="454"/>
      <c r="I2" s="454"/>
    </row>
    <row r="3" spans="3:10" ht="45" x14ac:dyDescent="0.25">
      <c r="C3" s="20" t="s">
        <v>56</v>
      </c>
      <c r="D3" s="21" t="s">
        <v>13</v>
      </c>
      <c r="E3" s="21" t="s">
        <v>14</v>
      </c>
      <c r="F3" s="21" t="s">
        <v>1</v>
      </c>
      <c r="G3" s="21" t="s">
        <v>2</v>
      </c>
      <c r="H3" s="21" t="s">
        <v>3</v>
      </c>
      <c r="I3" s="21" t="s">
        <v>4</v>
      </c>
      <c r="J3" s="19" t="s">
        <v>50</v>
      </c>
    </row>
    <row r="4" spans="3:10" x14ac:dyDescent="0.25">
      <c r="C4" s="9" t="s">
        <v>5</v>
      </c>
      <c r="D4" s="9" t="s">
        <v>15</v>
      </c>
      <c r="E4" s="9" t="s">
        <v>17</v>
      </c>
      <c r="F4" s="11">
        <v>1</v>
      </c>
      <c r="G4" s="11">
        <v>40</v>
      </c>
      <c r="H4" s="11">
        <v>7</v>
      </c>
      <c r="I4" s="11">
        <f>F4*G4*H4</f>
        <v>280</v>
      </c>
      <c r="J4" t="s">
        <v>49</v>
      </c>
    </row>
    <row r="5" spans="3:10" x14ac:dyDescent="0.25">
      <c r="C5" s="9"/>
      <c r="D5" s="9" t="s">
        <v>16</v>
      </c>
      <c r="E5" s="9" t="s">
        <v>18</v>
      </c>
      <c r="F5" s="11"/>
      <c r="G5" s="11"/>
      <c r="H5" s="11"/>
      <c r="I5" s="11">
        <f>F5*G5*H5</f>
        <v>0</v>
      </c>
    </row>
    <row r="6" spans="3:10" x14ac:dyDescent="0.25">
      <c r="C6" s="9" t="s">
        <v>6</v>
      </c>
      <c r="D6" s="9" t="s">
        <v>15</v>
      </c>
      <c r="E6" s="9" t="s">
        <v>17</v>
      </c>
      <c r="F6" s="11"/>
      <c r="G6" s="11"/>
      <c r="H6" s="11"/>
      <c r="I6" s="11">
        <f>F6*G6*H6</f>
        <v>0</v>
      </c>
    </row>
    <row r="7" spans="3:10" x14ac:dyDescent="0.25">
      <c r="C7" s="9"/>
      <c r="D7" s="9" t="s">
        <v>16</v>
      </c>
      <c r="E7" s="9" t="s">
        <v>18</v>
      </c>
      <c r="F7" s="11"/>
      <c r="G7" s="11"/>
      <c r="H7" s="11"/>
      <c r="I7" s="11">
        <f>F7*G7*H7</f>
        <v>0</v>
      </c>
    </row>
    <row r="8" spans="3:10" x14ac:dyDescent="0.25">
      <c r="C8" s="9" t="s">
        <v>7</v>
      </c>
      <c r="D8" s="9" t="s">
        <v>19</v>
      </c>
      <c r="E8" s="9" t="s">
        <v>20</v>
      </c>
      <c r="F8" s="11" t="s">
        <v>52</v>
      </c>
      <c r="G8" s="11">
        <v>15</v>
      </c>
      <c r="H8" s="11">
        <v>1</v>
      </c>
      <c r="I8" s="11">
        <v>15</v>
      </c>
      <c r="J8" t="s">
        <v>49</v>
      </c>
    </row>
    <row r="9" spans="3:10" x14ac:dyDescent="0.25">
      <c r="C9" s="9" t="s">
        <v>8</v>
      </c>
      <c r="D9" s="9" t="s">
        <v>22</v>
      </c>
      <c r="E9" s="9" t="s">
        <v>21</v>
      </c>
      <c r="F9" s="11">
        <v>10</v>
      </c>
      <c r="G9" s="11">
        <v>10</v>
      </c>
      <c r="H9" s="11">
        <v>7</v>
      </c>
      <c r="I9" s="11">
        <f t="shared" ref="I9:I27" si="0">F9*G9*H9</f>
        <v>700</v>
      </c>
    </row>
    <row r="10" spans="3:10" x14ac:dyDescent="0.25">
      <c r="C10" s="9" t="s">
        <v>9</v>
      </c>
      <c r="D10" s="9" t="s">
        <v>22</v>
      </c>
      <c r="E10" s="9" t="s">
        <v>20</v>
      </c>
      <c r="F10" s="11"/>
      <c r="G10" s="11"/>
      <c r="H10" s="11"/>
      <c r="I10" s="11">
        <f t="shared" si="0"/>
        <v>0</v>
      </c>
    </row>
    <row r="11" spans="3:10" ht="30" x14ac:dyDescent="0.25">
      <c r="C11" s="9" t="s">
        <v>10</v>
      </c>
      <c r="D11" s="9" t="s">
        <v>22</v>
      </c>
      <c r="E11" s="9" t="s">
        <v>23</v>
      </c>
      <c r="F11" s="11"/>
      <c r="G11" s="11"/>
      <c r="H11" s="11"/>
      <c r="I11" s="11">
        <f t="shared" si="0"/>
        <v>0</v>
      </c>
    </row>
    <row r="12" spans="3:10" x14ac:dyDescent="0.25">
      <c r="C12" s="9" t="s">
        <v>11</v>
      </c>
      <c r="D12" s="9" t="s">
        <v>22</v>
      </c>
      <c r="E12" s="9" t="s">
        <v>23</v>
      </c>
      <c r="F12" s="11">
        <v>3</v>
      </c>
      <c r="G12" s="11">
        <v>15</v>
      </c>
      <c r="H12" s="11">
        <v>7</v>
      </c>
      <c r="I12" s="11">
        <f t="shared" si="0"/>
        <v>315</v>
      </c>
      <c r="J12" t="s">
        <v>53</v>
      </c>
    </row>
    <row r="13" spans="3:10" ht="28.5" customHeight="1" x14ac:dyDescent="0.25">
      <c r="C13" s="455" t="s">
        <v>12</v>
      </c>
      <c r="D13" s="16" t="s">
        <v>24</v>
      </c>
      <c r="E13" s="7" t="s">
        <v>89</v>
      </c>
      <c r="F13" s="11">
        <v>3</v>
      </c>
      <c r="G13" s="11">
        <v>10</v>
      </c>
      <c r="H13" s="11">
        <v>7</v>
      </c>
      <c r="I13" s="11">
        <f t="shared" si="0"/>
        <v>210</v>
      </c>
      <c r="J13" s="13" t="s">
        <v>51</v>
      </c>
    </row>
    <row r="14" spans="3:10" x14ac:dyDescent="0.25">
      <c r="C14" s="456"/>
      <c r="D14" s="3" t="s">
        <v>25</v>
      </c>
      <c r="E14" s="4" t="s">
        <v>90</v>
      </c>
      <c r="F14" s="10"/>
      <c r="G14" s="10"/>
      <c r="H14" s="10"/>
      <c r="I14" s="10">
        <f t="shared" si="0"/>
        <v>0</v>
      </c>
    </row>
    <row r="15" spans="3:10" ht="47.25" customHeight="1" x14ac:dyDescent="0.25">
      <c r="C15" s="455" t="s">
        <v>26</v>
      </c>
      <c r="D15" s="17" t="s">
        <v>27</v>
      </c>
      <c r="E15" s="3"/>
      <c r="F15" s="10"/>
      <c r="G15" s="10"/>
      <c r="H15" s="10"/>
      <c r="I15" s="10">
        <f t="shared" si="0"/>
        <v>0</v>
      </c>
    </row>
    <row r="16" spans="3:10" x14ac:dyDescent="0.25">
      <c r="C16" s="457"/>
      <c r="D16" s="4" t="s">
        <v>28</v>
      </c>
      <c r="E16" s="3"/>
      <c r="F16" s="10"/>
      <c r="G16" s="10"/>
      <c r="H16" s="10"/>
      <c r="I16" s="10">
        <f t="shared" si="0"/>
        <v>0</v>
      </c>
    </row>
    <row r="17" spans="3:10" x14ac:dyDescent="0.25">
      <c r="C17" s="456"/>
      <c r="D17" s="3" t="s">
        <v>29</v>
      </c>
      <c r="E17" s="3"/>
      <c r="F17" s="10"/>
      <c r="G17" s="10"/>
      <c r="H17" s="10"/>
      <c r="I17" s="10">
        <f t="shared" si="0"/>
        <v>0</v>
      </c>
    </row>
    <row r="18" spans="3:10" x14ac:dyDescent="0.25">
      <c r="C18" s="458" t="s">
        <v>30</v>
      </c>
      <c r="D18" s="5" t="s">
        <v>31</v>
      </c>
      <c r="E18" s="5" t="s">
        <v>33</v>
      </c>
      <c r="F18" s="5"/>
      <c r="G18" s="5"/>
      <c r="H18" s="5"/>
      <c r="I18" s="5">
        <f t="shared" si="0"/>
        <v>0</v>
      </c>
    </row>
    <row r="19" spans="3:10" x14ac:dyDescent="0.25">
      <c r="C19" s="458"/>
      <c r="D19" s="6" t="s">
        <v>32</v>
      </c>
      <c r="E19" s="5" t="s">
        <v>34</v>
      </c>
      <c r="F19" s="5"/>
      <c r="G19" s="5"/>
      <c r="H19" s="5"/>
      <c r="I19" s="5">
        <f t="shared" si="0"/>
        <v>0</v>
      </c>
    </row>
    <row r="20" spans="3:10" ht="30" x14ac:dyDescent="0.25">
      <c r="C20" s="31" t="s">
        <v>35</v>
      </c>
      <c r="D20" s="38" t="s">
        <v>36</v>
      </c>
      <c r="E20" s="5" t="s">
        <v>23</v>
      </c>
      <c r="F20" s="5">
        <v>3</v>
      </c>
      <c r="G20" s="5">
        <v>10</v>
      </c>
      <c r="H20" s="5">
        <v>7</v>
      </c>
      <c r="I20" s="5">
        <f t="shared" si="0"/>
        <v>210</v>
      </c>
      <c r="J20" t="s">
        <v>49</v>
      </c>
    </row>
    <row r="21" spans="3:10" x14ac:dyDescent="0.25">
      <c r="C21" s="39" t="s">
        <v>37</v>
      </c>
      <c r="D21" s="39" t="s">
        <v>38</v>
      </c>
      <c r="E21" s="5" t="s">
        <v>23</v>
      </c>
      <c r="F21" s="5"/>
      <c r="G21" s="5"/>
      <c r="H21" s="5"/>
      <c r="I21" s="5">
        <f t="shared" si="0"/>
        <v>0</v>
      </c>
    </row>
    <row r="22" spans="3:10" x14ac:dyDescent="0.25">
      <c r="C22" s="39" t="s">
        <v>39</v>
      </c>
      <c r="D22" s="39" t="s">
        <v>38</v>
      </c>
      <c r="E22" s="5" t="s">
        <v>34</v>
      </c>
      <c r="F22" s="5"/>
      <c r="G22" s="5"/>
      <c r="H22" s="5"/>
      <c r="I22" s="5">
        <f t="shared" si="0"/>
        <v>0</v>
      </c>
    </row>
    <row r="23" spans="3:10" ht="60" x14ac:dyDescent="0.25">
      <c r="C23" s="15" t="s">
        <v>42</v>
      </c>
      <c r="D23" s="18" t="s">
        <v>40</v>
      </c>
      <c r="E23" s="5" t="s">
        <v>33</v>
      </c>
      <c r="F23" s="5">
        <v>22</v>
      </c>
      <c r="G23" s="5">
        <v>5</v>
      </c>
      <c r="H23" s="5">
        <v>7</v>
      </c>
      <c r="I23" s="5">
        <f t="shared" si="0"/>
        <v>770</v>
      </c>
      <c r="J23" t="s">
        <v>54</v>
      </c>
    </row>
    <row r="24" spans="3:10" x14ac:dyDescent="0.25">
      <c r="C24" s="5" t="s">
        <v>41</v>
      </c>
      <c r="D24" s="5" t="s">
        <v>40</v>
      </c>
      <c r="E24" s="5" t="s">
        <v>23</v>
      </c>
      <c r="F24" s="5"/>
      <c r="G24" s="5"/>
      <c r="H24" s="5"/>
      <c r="I24" s="5">
        <f t="shared" si="0"/>
        <v>0</v>
      </c>
    </row>
    <row r="25" spans="3:10" x14ac:dyDescent="0.25">
      <c r="C25" s="459" t="s">
        <v>43</v>
      </c>
      <c r="D25" s="5" t="s">
        <v>44</v>
      </c>
      <c r="E25" s="5" t="s">
        <v>33</v>
      </c>
      <c r="F25" s="5"/>
      <c r="G25" s="5"/>
      <c r="H25" s="5"/>
      <c r="I25" s="5">
        <f t="shared" si="0"/>
        <v>0</v>
      </c>
    </row>
    <row r="26" spans="3:10" x14ac:dyDescent="0.25">
      <c r="C26" s="460"/>
      <c r="D26" s="5" t="s">
        <v>45</v>
      </c>
      <c r="E26" s="5" t="s">
        <v>33</v>
      </c>
      <c r="F26" s="5">
        <v>1</v>
      </c>
      <c r="G26" s="5">
        <v>10</v>
      </c>
      <c r="H26" s="5">
        <v>7</v>
      </c>
      <c r="I26" s="5">
        <f t="shared" si="0"/>
        <v>70</v>
      </c>
    </row>
    <row r="27" spans="3:10" x14ac:dyDescent="0.25">
      <c r="C27" s="5" t="s">
        <v>46</v>
      </c>
      <c r="D27" s="5" t="s">
        <v>47</v>
      </c>
      <c r="E27" s="5" t="s">
        <v>33</v>
      </c>
      <c r="F27" s="5"/>
      <c r="G27" s="5"/>
      <c r="H27" s="5"/>
      <c r="I27" s="5">
        <f t="shared" si="0"/>
        <v>0</v>
      </c>
    </row>
    <row r="28" spans="3:10" x14ac:dyDescent="0.25">
      <c r="C28" s="461" t="s">
        <v>106</v>
      </c>
      <c r="D28" s="462"/>
      <c r="E28" s="462"/>
      <c r="F28" s="462"/>
      <c r="G28" s="462"/>
      <c r="H28" s="462"/>
      <c r="I28" s="463"/>
    </row>
    <row r="29" spans="3:10" s="46" customFormat="1" x14ac:dyDescent="0.25">
      <c r="C29" s="60"/>
      <c r="D29" s="47"/>
      <c r="E29" s="47"/>
      <c r="F29" s="47"/>
      <c r="G29" s="47"/>
      <c r="H29" s="47"/>
      <c r="I29" s="61" t="s">
        <v>124</v>
      </c>
    </row>
    <row r="30" spans="3:10" ht="39.75" customHeight="1" x14ac:dyDescent="0.25">
      <c r="C30" s="62">
        <v>1</v>
      </c>
      <c r="D30" s="466" t="s">
        <v>121</v>
      </c>
      <c r="E30" s="466"/>
      <c r="F30" s="466"/>
      <c r="G30" s="466"/>
      <c r="H30" s="466"/>
      <c r="I30" s="63"/>
    </row>
    <row r="31" spans="3:10" ht="15" customHeight="1" x14ac:dyDescent="0.25">
      <c r="C31" s="448">
        <v>2</v>
      </c>
      <c r="D31" s="466" t="s">
        <v>122</v>
      </c>
      <c r="E31" s="466"/>
      <c r="F31" s="466"/>
      <c r="G31" s="466"/>
      <c r="H31" s="466"/>
      <c r="I31" s="467"/>
    </row>
    <row r="32" spans="3:10" x14ac:dyDescent="0.25">
      <c r="C32" s="448"/>
      <c r="D32" s="466"/>
      <c r="E32" s="466"/>
      <c r="F32" s="466"/>
      <c r="G32" s="466"/>
      <c r="H32" s="466"/>
      <c r="I32" s="467"/>
    </row>
    <row r="33" spans="3:9" ht="15" customHeight="1" x14ac:dyDescent="0.25">
      <c r="C33" s="448">
        <v>3</v>
      </c>
      <c r="D33" s="450" t="s">
        <v>123</v>
      </c>
      <c r="E33" s="450"/>
      <c r="F33" s="450"/>
      <c r="G33" s="450"/>
      <c r="H33" s="450"/>
      <c r="I33" s="452"/>
    </row>
    <row r="34" spans="3:9" x14ac:dyDescent="0.25">
      <c r="C34" s="449"/>
      <c r="D34" s="451"/>
      <c r="E34" s="451"/>
      <c r="F34" s="451"/>
      <c r="G34" s="451"/>
      <c r="H34" s="451"/>
      <c r="I34" s="453"/>
    </row>
    <row r="35" spans="3:9" x14ac:dyDescent="0.25">
      <c r="C35" s="36"/>
      <c r="D35" s="36"/>
      <c r="E35" s="36"/>
      <c r="F35" s="36"/>
      <c r="G35" s="36"/>
      <c r="H35" s="36"/>
      <c r="I35" s="36"/>
    </row>
    <row r="36" spans="3:9" x14ac:dyDescent="0.25">
      <c r="C36" s="36"/>
      <c r="D36" s="36"/>
      <c r="E36" s="36"/>
      <c r="F36" s="36"/>
      <c r="G36" s="36"/>
      <c r="H36" s="36"/>
      <c r="I36" s="36"/>
    </row>
    <row r="37" spans="3:9" x14ac:dyDescent="0.25">
      <c r="C37" s="36"/>
      <c r="D37" s="36"/>
      <c r="E37" s="36"/>
      <c r="F37" s="36"/>
      <c r="G37" s="36"/>
      <c r="H37" s="36"/>
      <c r="I37" s="36"/>
    </row>
    <row r="38" spans="3:9" ht="30" x14ac:dyDescent="0.25">
      <c r="H38" s="1" t="s">
        <v>48</v>
      </c>
      <c r="I38">
        <f>SUM(I4:I27)</f>
        <v>2570</v>
      </c>
    </row>
    <row r="39" spans="3:9" x14ac:dyDescent="0.25">
      <c r="I39">
        <f>I38/7</f>
        <v>367.14285714285717</v>
      </c>
    </row>
    <row r="40" spans="3:9" x14ac:dyDescent="0.25">
      <c r="I40">
        <f>I39/60</f>
        <v>6.1190476190476195</v>
      </c>
    </row>
  </sheetData>
  <mergeCells count="13">
    <mergeCell ref="C28:I28"/>
    <mergeCell ref="C31:C32"/>
    <mergeCell ref="C33:C34"/>
    <mergeCell ref="D30:H30"/>
    <mergeCell ref="D31:H32"/>
    <mergeCell ref="D33:H34"/>
    <mergeCell ref="I31:I32"/>
    <mergeCell ref="I33:I34"/>
    <mergeCell ref="F2:I2"/>
    <mergeCell ref="C13:C14"/>
    <mergeCell ref="C15:C17"/>
    <mergeCell ref="C18:C19"/>
    <mergeCell ref="C25:C26"/>
  </mergeCells>
  <phoneticPr fontId="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8EEF0-3EDE-4625-ADE9-41BDF9A2EFE8}">
  <dimension ref="B1:K54"/>
  <sheetViews>
    <sheetView zoomScale="90" zoomScaleNormal="90" workbookViewId="0">
      <selection activeCell="B11" sqref="B11:D12"/>
    </sheetView>
  </sheetViews>
  <sheetFormatPr defaultRowHeight="15" x14ac:dyDescent="0.25"/>
  <cols>
    <col min="2" max="2" width="35.7109375" customWidth="1"/>
    <col min="3" max="3" width="23.140625" customWidth="1"/>
    <col min="4" max="4" width="25" style="12" customWidth="1"/>
    <col min="5" max="5" width="27.42578125" customWidth="1"/>
    <col min="6" max="6" width="18.140625" customWidth="1"/>
    <col min="7" max="8" width="14.85546875" customWidth="1"/>
    <col min="9" max="9" width="15.140625" customWidth="1"/>
    <col min="10" max="10" width="14.42578125" customWidth="1"/>
  </cols>
  <sheetData>
    <row r="1" spans="2:10" ht="7.5" customHeight="1" x14ac:dyDescent="0.25"/>
    <row r="2" spans="2:10" ht="26.25" customHeight="1" x14ac:dyDescent="0.25">
      <c r="B2" s="472" t="s">
        <v>0</v>
      </c>
      <c r="C2" s="473"/>
      <c r="D2" s="473"/>
      <c r="E2" s="473"/>
      <c r="F2" s="473"/>
      <c r="G2" s="473"/>
      <c r="H2" s="473"/>
      <c r="I2" s="473"/>
      <c r="J2" s="474"/>
    </row>
    <row r="3" spans="2:10" ht="74.25" customHeight="1" x14ac:dyDescent="0.25">
      <c r="B3" s="53" t="s">
        <v>57</v>
      </c>
      <c r="C3" s="54" t="s">
        <v>13</v>
      </c>
      <c r="D3" s="55" t="s">
        <v>14</v>
      </c>
      <c r="E3" s="56" t="s">
        <v>60</v>
      </c>
      <c r="F3" s="57" t="s">
        <v>1</v>
      </c>
      <c r="G3" s="57" t="s">
        <v>2</v>
      </c>
      <c r="H3" s="57" t="s">
        <v>3</v>
      </c>
      <c r="I3" s="57" t="s">
        <v>4</v>
      </c>
      <c r="J3" s="56" t="s">
        <v>50</v>
      </c>
    </row>
    <row r="4" spans="2:10" ht="27" customHeight="1" x14ac:dyDescent="0.25">
      <c r="B4" s="499" t="s">
        <v>70</v>
      </c>
      <c r="C4" s="500"/>
      <c r="D4" s="500"/>
      <c r="E4" s="500"/>
      <c r="F4" s="500"/>
      <c r="G4" s="500"/>
      <c r="H4" s="500"/>
      <c r="I4" s="500"/>
      <c r="J4" s="501"/>
    </row>
    <row r="5" spans="2:10" x14ac:dyDescent="0.25">
      <c r="B5" s="18" t="s">
        <v>55</v>
      </c>
      <c r="C5" s="27" t="s">
        <v>59</v>
      </c>
      <c r="D5" s="24" t="s">
        <v>58</v>
      </c>
      <c r="E5" s="5"/>
      <c r="F5" s="5"/>
      <c r="G5" s="5"/>
      <c r="H5" s="5"/>
      <c r="I5" s="5"/>
      <c r="J5" s="5"/>
    </row>
    <row r="6" spans="2:10" ht="15.75" x14ac:dyDescent="0.25">
      <c r="B6" s="502" t="s">
        <v>63</v>
      </c>
      <c r="C6" s="503"/>
      <c r="D6" s="503"/>
      <c r="E6" s="503"/>
      <c r="F6" s="503"/>
      <c r="G6" s="503"/>
      <c r="H6" s="503"/>
      <c r="I6" s="503"/>
      <c r="J6" s="504"/>
    </row>
    <row r="7" spans="2:10" ht="30" x14ac:dyDescent="0.25">
      <c r="B7" s="6" t="s">
        <v>61</v>
      </c>
      <c r="C7" s="22" t="s">
        <v>118</v>
      </c>
      <c r="D7" s="26" t="s">
        <v>62</v>
      </c>
      <c r="E7" s="5"/>
      <c r="F7" s="5"/>
      <c r="G7" s="5"/>
      <c r="H7" s="5"/>
      <c r="I7" s="5"/>
      <c r="J7" s="5"/>
    </row>
    <row r="8" spans="2:10" ht="15.75" x14ac:dyDescent="0.25">
      <c r="B8" s="487" t="s">
        <v>64</v>
      </c>
      <c r="C8" s="488"/>
      <c r="D8" s="488"/>
      <c r="E8" s="488"/>
      <c r="F8" s="488"/>
      <c r="G8" s="488"/>
      <c r="H8" s="488"/>
      <c r="I8" s="488"/>
      <c r="J8" s="489"/>
    </row>
    <row r="9" spans="2:10" x14ac:dyDescent="0.25">
      <c r="B9" s="18" t="s">
        <v>65</v>
      </c>
      <c r="C9" s="5" t="s">
        <v>38</v>
      </c>
      <c r="D9" s="25" t="s">
        <v>62</v>
      </c>
      <c r="E9" s="5"/>
      <c r="F9" s="5"/>
      <c r="G9" s="5"/>
      <c r="H9" s="5"/>
      <c r="I9" s="5"/>
      <c r="J9" s="5"/>
    </row>
    <row r="10" spans="2:10" x14ac:dyDescent="0.25">
      <c r="B10" s="18" t="s">
        <v>8</v>
      </c>
      <c r="C10" s="9" t="s">
        <v>47</v>
      </c>
      <c r="D10" s="25">
        <v>15</v>
      </c>
      <c r="E10" s="5"/>
      <c r="F10" s="5"/>
      <c r="G10" s="5"/>
      <c r="H10" s="5"/>
      <c r="I10" s="5"/>
      <c r="J10" s="5"/>
    </row>
    <row r="11" spans="2:10" x14ac:dyDescent="0.25">
      <c r="B11" s="475" t="s">
        <v>66</v>
      </c>
      <c r="C11" s="9" t="s">
        <v>15</v>
      </c>
      <c r="D11" s="25" t="s">
        <v>71</v>
      </c>
      <c r="E11" s="5"/>
      <c r="F11" s="5"/>
      <c r="G11" s="5"/>
      <c r="H11" s="5"/>
      <c r="I11" s="5"/>
      <c r="J11" s="5"/>
    </row>
    <row r="12" spans="2:10" x14ac:dyDescent="0.25">
      <c r="B12" s="475"/>
      <c r="C12" s="9" t="s">
        <v>16</v>
      </c>
      <c r="D12" s="25" t="s">
        <v>71</v>
      </c>
      <c r="E12" s="5"/>
      <c r="F12" s="5"/>
      <c r="G12" s="5"/>
      <c r="H12" s="5"/>
      <c r="I12" s="5"/>
      <c r="J12" s="5"/>
    </row>
    <row r="13" spans="2:10" x14ac:dyDescent="0.25">
      <c r="B13" s="475" t="s">
        <v>67</v>
      </c>
      <c r="C13" s="9" t="s">
        <v>15</v>
      </c>
      <c r="D13" s="25" t="s">
        <v>71</v>
      </c>
      <c r="E13" s="5"/>
      <c r="F13" s="5"/>
      <c r="G13" s="5"/>
      <c r="H13" s="5"/>
      <c r="I13" s="5"/>
      <c r="J13" s="5"/>
    </row>
    <row r="14" spans="2:10" x14ac:dyDescent="0.25">
      <c r="B14" s="475"/>
      <c r="C14" s="9" t="s">
        <v>16</v>
      </c>
      <c r="D14" s="25" t="s">
        <v>71</v>
      </c>
      <c r="E14" s="5"/>
      <c r="F14" s="5"/>
      <c r="G14" s="5"/>
      <c r="H14" s="5"/>
      <c r="I14" s="5"/>
      <c r="J14" s="5"/>
    </row>
    <row r="15" spans="2:10" x14ac:dyDescent="0.25">
      <c r="B15" s="18" t="s">
        <v>68</v>
      </c>
      <c r="C15" s="9" t="s">
        <v>47</v>
      </c>
      <c r="D15" s="25" t="s">
        <v>72</v>
      </c>
      <c r="E15" s="5"/>
      <c r="F15" s="5"/>
      <c r="G15" s="5"/>
      <c r="H15" s="5"/>
      <c r="I15" s="5"/>
      <c r="J15" s="5"/>
    </row>
    <row r="16" spans="2:10" x14ac:dyDescent="0.25">
      <c r="B16" s="471" t="s">
        <v>69</v>
      </c>
      <c r="C16" s="459" t="s">
        <v>47</v>
      </c>
      <c r="D16" s="24" t="s">
        <v>73</v>
      </c>
      <c r="E16" s="5"/>
      <c r="F16" s="5"/>
      <c r="G16" s="5"/>
      <c r="H16" s="5"/>
      <c r="I16" s="5"/>
      <c r="J16" s="5"/>
    </row>
    <row r="17" spans="2:10" x14ac:dyDescent="0.25">
      <c r="B17" s="471"/>
      <c r="C17" s="468"/>
      <c r="D17" s="24" t="s">
        <v>73</v>
      </c>
      <c r="E17" s="5"/>
      <c r="F17" s="5"/>
      <c r="G17" s="5"/>
      <c r="H17" s="5"/>
      <c r="I17" s="5"/>
      <c r="J17" s="5"/>
    </row>
    <row r="18" spans="2:10" x14ac:dyDescent="0.25">
      <c r="B18" s="471"/>
      <c r="C18" s="468"/>
      <c r="D18" s="24" t="s">
        <v>73</v>
      </c>
      <c r="E18" s="5"/>
      <c r="F18" s="5"/>
      <c r="G18" s="5"/>
      <c r="H18" s="5"/>
      <c r="I18" s="5"/>
      <c r="J18" s="5"/>
    </row>
    <row r="19" spans="2:10" x14ac:dyDescent="0.25">
      <c r="B19" s="471"/>
      <c r="C19" s="460"/>
      <c r="D19" s="24" t="s">
        <v>73</v>
      </c>
      <c r="E19" s="5"/>
      <c r="F19" s="5"/>
      <c r="G19" s="5"/>
      <c r="H19" s="5"/>
      <c r="I19" s="5"/>
      <c r="J19" s="5"/>
    </row>
    <row r="20" spans="2:10" x14ac:dyDescent="0.25">
      <c r="B20" s="58" t="s">
        <v>115</v>
      </c>
      <c r="C20" s="16" t="s">
        <v>47</v>
      </c>
      <c r="D20" s="24" t="s">
        <v>74</v>
      </c>
      <c r="E20" s="5"/>
      <c r="F20" s="5"/>
      <c r="G20" s="5"/>
      <c r="H20" s="5"/>
      <c r="I20" s="5"/>
      <c r="J20" s="5"/>
    </row>
    <row r="21" spans="2:10" ht="30" x14ac:dyDescent="0.25">
      <c r="B21" s="58" t="s">
        <v>117</v>
      </c>
      <c r="C21" s="16" t="s">
        <v>47</v>
      </c>
      <c r="D21" s="26" t="s">
        <v>77</v>
      </c>
      <c r="E21" s="5"/>
      <c r="F21" s="5"/>
      <c r="G21" s="5"/>
      <c r="H21" s="5"/>
      <c r="I21" s="5"/>
      <c r="J21" s="5"/>
    </row>
    <row r="22" spans="2:10" ht="15.75" x14ac:dyDescent="0.25">
      <c r="B22" s="505" t="s">
        <v>80</v>
      </c>
      <c r="C22" s="506"/>
      <c r="D22" s="506"/>
      <c r="E22" s="506"/>
      <c r="F22" s="506"/>
      <c r="G22" s="506"/>
      <c r="H22" s="506"/>
      <c r="I22" s="506"/>
      <c r="J22" s="507"/>
    </row>
    <row r="23" spans="2:10" x14ac:dyDescent="0.25">
      <c r="B23" s="18" t="s">
        <v>81</v>
      </c>
      <c r="C23" s="9" t="s">
        <v>47</v>
      </c>
      <c r="D23" s="25">
        <v>10</v>
      </c>
      <c r="E23" s="5"/>
      <c r="F23" s="5"/>
      <c r="G23" s="5"/>
      <c r="H23" s="5"/>
      <c r="I23" s="5"/>
      <c r="J23" s="5"/>
    </row>
    <row r="24" spans="2:10" x14ac:dyDescent="0.25">
      <c r="B24" s="18" t="s">
        <v>82</v>
      </c>
      <c r="C24" s="9" t="s">
        <v>47</v>
      </c>
      <c r="D24" s="24" t="s">
        <v>83</v>
      </c>
      <c r="E24" s="5"/>
      <c r="F24" s="5"/>
      <c r="G24" s="5"/>
      <c r="H24" s="5"/>
      <c r="I24" s="5"/>
      <c r="J24" s="5"/>
    </row>
    <row r="25" spans="2:10" ht="15.75" x14ac:dyDescent="0.25">
      <c r="B25" s="508" t="s">
        <v>85</v>
      </c>
      <c r="C25" s="491"/>
      <c r="D25" s="491"/>
      <c r="E25" s="491"/>
      <c r="F25" s="491"/>
      <c r="G25" s="491"/>
      <c r="H25" s="491"/>
      <c r="I25" s="491"/>
      <c r="J25" s="492"/>
    </row>
    <row r="26" spans="2:10" ht="15" customHeight="1" x14ac:dyDescent="0.25">
      <c r="B26" s="459" t="s">
        <v>86</v>
      </c>
      <c r="C26" s="455" t="s">
        <v>24</v>
      </c>
      <c r="D26" s="476" t="s">
        <v>87</v>
      </c>
      <c r="E26" s="509"/>
      <c r="F26" s="509"/>
      <c r="G26" s="509"/>
      <c r="H26" s="509"/>
      <c r="I26" s="509"/>
      <c r="J26" s="509"/>
    </row>
    <row r="27" spans="2:10" ht="35.25" customHeight="1" x14ac:dyDescent="0.25">
      <c r="B27" s="468"/>
      <c r="C27" s="456"/>
      <c r="D27" s="477"/>
      <c r="E27" s="510"/>
      <c r="F27" s="510"/>
      <c r="G27" s="510"/>
      <c r="H27" s="510"/>
      <c r="I27" s="510"/>
      <c r="J27" s="510"/>
    </row>
    <row r="28" spans="2:10" ht="35.25" customHeight="1" x14ac:dyDescent="0.25">
      <c r="B28" s="460"/>
      <c r="C28" s="18" t="s">
        <v>25</v>
      </c>
      <c r="D28" s="35" t="s">
        <v>88</v>
      </c>
      <c r="E28" s="5"/>
      <c r="F28" s="5"/>
      <c r="G28" s="5"/>
      <c r="H28" s="5"/>
      <c r="I28" s="5"/>
      <c r="J28" s="5"/>
    </row>
    <row r="29" spans="2:10" ht="46.5" customHeight="1" x14ac:dyDescent="0.25">
      <c r="B29" s="6" t="s">
        <v>84</v>
      </c>
      <c r="C29" s="5"/>
      <c r="D29" s="35">
        <v>10</v>
      </c>
      <c r="E29" s="5"/>
      <c r="F29" s="5"/>
      <c r="G29" s="5"/>
      <c r="H29" s="5"/>
      <c r="I29" s="5"/>
      <c r="J29" s="5"/>
    </row>
    <row r="30" spans="2:10" ht="17.25" customHeight="1" x14ac:dyDescent="0.25">
      <c r="B30" s="484" t="s">
        <v>91</v>
      </c>
      <c r="C30" s="485"/>
      <c r="D30" s="485"/>
      <c r="E30" s="485"/>
      <c r="F30" s="485"/>
      <c r="G30" s="485"/>
      <c r="H30" s="485"/>
      <c r="I30" s="485"/>
      <c r="J30" s="486"/>
    </row>
    <row r="31" spans="2:10" x14ac:dyDescent="0.25">
      <c r="B31" s="18" t="s">
        <v>92</v>
      </c>
      <c r="C31" s="37" t="s">
        <v>38</v>
      </c>
      <c r="D31" s="25" t="s">
        <v>88</v>
      </c>
      <c r="E31" s="5"/>
      <c r="F31" s="5"/>
      <c r="G31" s="5"/>
      <c r="H31" s="5"/>
      <c r="I31" s="5"/>
      <c r="J31" s="5"/>
    </row>
    <row r="32" spans="2:10" x14ac:dyDescent="0.25">
      <c r="B32" s="18" t="s">
        <v>93</v>
      </c>
      <c r="C32" s="5" t="s">
        <v>47</v>
      </c>
      <c r="D32" s="25" t="s">
        <v>72</v>
      </c>
      <c r="E32" s="5"/>
      <c r="F32" s="5"/>
      <c r="G32" s="5"/>
      <c r="H32" s="5"/>
      <c r="I32" s="5"/>
      <c r="J32" s="5"/>
    </row>
    <row r="33" spans="2:11" x14ac:dyDescent="0.25">
      <c r="B33" s="18" t="s">
        <v>94</v>
      </c>
      <c r="C33" s="5" t="s">
        <v>47</v>
      </c>
      <c r="D33" s="25" t="s">
        <v>72</v>
      </c>
      <c r="E33" s="5"/>
      <c r="F33" s="5"/>
      <c r="G33" s="5"/>
      <c r="H33" s="5"/>
      <c r="I33" s="5"/>
      <c r="J33" s="5"/>
    </row>
    <row r="34" spans="2:11" x14ac:dyDescent="0.25">
      <c r="B34" s="18" t="s">
        <v>103</v>
      </c>
      <c r="C34" s="5" t="s">
        <v>47</v>
      </c>
      <c r="D34" s="25" t="s">
        <v>104</v>
      </c>
      <c r="E34" s="5"/>
      <c r="F34" s="5"/>
      <c r="G34" s="5"/>
      <c r="H34" s="5"/>
      <c r="I34" s="5"/>
      <c r="J34" s="5"/>
    </row>
    <row r="35" spans="2:11" ht="15.75" x14ac:dyDescent="0.25">
      <c r="B35" s="487" t="s">
        <v>95</v>
      </c>
      <c r="C35" s="488"/>
      <c r="D35" s="488"/>
      <c r="E35" s="488"/>
      <c r="F35" s="488"/>
      <c r="G35" s="488"/>
      <c r="H35" s="488"/>
      <c r="I35" s="488"/>
      <c r="J35" s="489"/>
    </row>
    <row r="36" spans="2:11" x14ac:dyDescent="0.25">
      <c r="B36" s="469" t="s">
        <v>96</v>
      </c>
      <c r="C36" s="494" t="s">
        <v>47</v>
      </c>
      <c r="D36" s="25">
        <v>30</v>
      </c>
      <c r="E36" s="5"/>
      <c r="F36" s="5"/>
      <c r="G36" s="5"/>
      <c r="H36" s="5"/>
      <c r="I36" s="5"/>
      <c r="J36" s="5"/>
    </row>
    <row r="37" spans="2:11" x14ac:dyDescent="0.25">
      <c r="B37" s="470"/>
      <c r="C37" s="495"/>
      <c r="D37" s="25" t="s">
        <v>97</v>
      </c>
      <c r="E37" s="5"/>
      <c r="F37" s="5"/>
      <c r="G37" s="5"/>
      <c r="H37" s="5"/>
      <c r="I37" s="5"/>
      <c r="J37" s="5"/>
    </row>
    <row r="38" spans="2:11" x14ac:dyDescent="0.25">
      <c r="B38" s="470"/>
      <c r="C38" s="495"/>
      <c r="D38" s="41">
        <v>5</v>
      </c>
      <c r="E38" s="40"/>
      <c r="F38" s="40"/>
      <c r="G38" s="40"/>
      <c r="H38" s="40"/>
      <c r="I38" s="40"/>
      <c r="J38" s="40"/>
    </row>
    <row r="39" spans="2:11" ht="15.75" x14ac:dyDescent="0.25">
      <c r="B39" s="490" t="s">
        <v>119</v>
      </c>
      <c r="C39" s="491"/>
      <c r="D39" s="491"/>
      <c r="E39" s="491"/>
      <c r="F39" s="491"/>
      <c r="G39" s="491"/>
      <c r="H39" s="491"/>
      <c r="I39" s="491"/>
      <c r="J39" s="492"/>
    </row>
    <row r="40" spans="2:11" ht="15" customHeight="1" x14ac:dyDescent="0.25">
      <c r="B40" s="471" t="s">
        <v>102</v>
      </c>
      <c r="C40" s="471" t="s">
        <v>47</v>
      </c>
      <c r="D40" s="493" t="s">
        <v>77</v>
      </c>
      <c r="E40" s="5"/>
      <c r="F40" s="5"/>
      <c r="G40" s="5"/>
      <c r="H40" s="5"/>
      <c r="I40" s="5"/>
      <c r="J40" s="5"/>
    </row>
    <row r="41" spans="2:11" x14ac:dyDescent="0.25">
      <c r="B41" s="471"/>
      <c r="C41" s="471"/>
      <c r="D41" s="493"/>
      <c r="E41" s="5"/>
      <c r="F41" s="5"/>
      <c r="G41" s="5"/>
      <c r="H41" s="5"/>
      <c r="I41" s="5"/>
      <c r="J41" s="5"/>
    </row>
    <row r="42" spans="2:11" x14ac:dyDescent="0.25">
      <c r="B42" s="471"/>
      <c r="C42" s="471"/>
      <c r="D42" s="493"/>
      <c r="E42" s="5"/>
      <c r="F42" s="5"/>
      <c r="G42" s="5"/>
      <c r="H42" s="5"/>
      <c r="I42" s="5"/>
      <c r="J42" s="5"/>
    </row>
    <row r="43" spans="2:11" x14ac:dyDescent="0.25">
      <c r="B43" s="471"/>
      <c r="C43" s="471"/>
      <c r="D43" s="493"/>
      <c r="E43" s="5"/>
      <c r="F43" s="5"/>
      <c r="G43" s="5"/>
      <c r="H43" s="5"/>
      <c r="I43" s="5"/>
      <c r="J43" s="5"/>
    </row>
    <row r="44" spans="2:11" x14ac:dyDescent="0.25">
      <c r="B44" s="32" t="s">
        <v>100</v>
      </c>
      <c r="C44" s="5" t="s">
        <v>47</v>
      </c>
      <c r="D44" s="43" t="s">
        <v>101</v>
      </c>
      <c r="E44" s="5"/>
      <c r="F44" s="5"/>
      <c r="G44" s="5"/>
      <c r="H44" s="5"/>
      <c r="I44" s="5"/>
      <c r="J44" s="5"/>
    </row>
    <row r="45" spans="2:11" x14ac:dyDescent="0.25">
      <c r="B45" s="5" t="s">
        <v>98</v>
      </c>
      <c r="C45" s="5" t="s">
        <v>38</v>
      </c>
      <c r="D45" s="25">
        <v>30</v>
      </c>
      <c r="E45" s="5"/>
      <c r="F45" s="5"/>
      <c r="G45" s="5"/>
      <c r="H45" s="5"/>
      <c r="I45" s="5"/>
      <c r="J45" s="5"/>
    </row>
    <row r="46" spans="2:11" x14ac:dyDescent="0.25">
      <c r="B46" s="5" t="s">
        <v>105</v>
      </c>
      <c r="C46" s="5" t="s">
        <v>47</v>
      </c>
      <c r="D46" s="26" t="s">
        <v>72</v>
      </c>
      <c r="E46" s="5"/>
      <c r="F46" s="5"/>
      <c r="G46" s="5"/>
      <c r="H46" s="5"/>
      <c r="I46" s="5"/>
      <c r="J46" s="5"/>
    </row>
    <row r="47" spans="2:11" s="46" customFormat="1" ht="18.75" x14ac:dyDescent="0.3">
      <c r="B47" s="479" t="s">
        <v>107</v>
      </c>
      <c r="C47" s="480"/>
      <c r="D47" s="481"/>
      <c r="E47" s="44" t="s">
        <v>112</v>
      </c>
      <c r="F47" s="47"/>
      <c r="G47" s="47"/>
      <c r="H47" s="47"/>
      <c r="I47" s="47"/>
      <c r="J47" s="47"/>
    </row>
    <row r="48" spans="2:11" ht="62.25" customHeight="1" x14ac:dyDescent="0.25">
      <c r="B48" s="50" t="s">
        <v>99</v>
      </c>
      <c r="C48" s="478" t="s">
        <v>111</v>
      </c>
      <c r="D48" s="478"/>
      <c r="E48" s="52" t="s">
        <v>90</v>
      </c>
      <c r="F48" s="45"/>
      <c r="G48" s="45"/>
      <c r="H48" s="45"/>
      <c r="I48" s="45"/>
      <c r="J48" s="45"/>
      <c r="K48" s="45"/>
    </row>
    <row r="49" spans="2:11" x14ac:dyDescent="0.25">
      <c r="B49" s="482" t="s">
        <v>108</v>
      </c>
      <c r="C49" s="458" t="s">
        <v>116</v>
      </c>
      <c r="D49" s="458"/>
      <c r="E49" s="497"/>
      <c r="F49" s="49"/>
      <c r="G49" s="49"/>
      <c r="H49" s="49"/>
      <c r="I49" s="49"/>
      <c r="J49" s="49"/>
      <c r="K49" s="46"/>
    </row>
    <row r="50" spans="2:11" ht="58.5" customHeight="1" x14ac:dyDescent="0.25">
      <c r="B50" s="482"/>
      <c r="C50" s="458"/>
      <c r="D50" s="458"/>
      <c r="E50" s="497"/>
      <c r="F50" s="49"/>
      <c r="G50" s="49"/>
      <c r="H50" s="49"/>
      <c r="I50" s="49"/>
      <c r="J50" s="49"/>
      <c r="K50" s="46"/>
    </row>
    <row r="51" spans="2:11" x14ac:dyDescent="0.25">
      <c r="B51" s="483" t="s">
        <v>109</v>
      </c>
      <c r="C51" s="471" t="s">
        <v>113</v>
      </c>
      <c r="D51" s="471"/>
      <c r="E51" s="498"/>
      <c r="F51" s="42"/>
      <c r="G51" s="42"/>
      <c r="H51" s="42"/>
      <c r="I51" s="42"/>
      <c r="J51" s="42"/>
    </row>
    <row r="52" spans="2:11" ht="42" customHeight="1" x14ac:dyDescent="0.25">
      <c r="B52" s="483"/>
      <c r="C52" s="471"/>
      <c r="D52" s="471"/>
      <c r="E52" s="498"/>
      <c r="F52" s="42"/>
      <c r="G52" s="42"/>
      <c r="H52" s="42"/>
      <c r="I52" s="42"/>
      <c r="J52" s="42"/>
    </row>
    <row r="53" spans="2:11" x14ac:dyDescent="0.25">
      <c r="B53" s="511" t="s">
        <v>110</v>
      </c>
      <c r="C53" s="471" t="s">
        <v>114</v>
      </c>
      <c r="D53" s="471"/>
      <c r="E53" s="496" t="s">
        <v>90</v>
      </c>
    </row>
    <row r="54" spans="2:11" x14ac:dyDescent="0.25">
      <c r="B54" s="511"/>
      <c r="C54" s="471"/>
      <c r="D54" s="471"/>
      <c r="E54" s="496"/>
    </row>
  </sheetData>
  <mergeCells count="38">
    <mergeCell ref="E53:E54"/>
    <mergeCell ref="E49:E50"/>
    <mergeCell ref="E51:E52"/>
    <mergeCell ref="C53:D54"/>
    <mergeCell ref="B4:J4"/>
    <mergeCell ref="B6:J6"/>
    <mergeCell ref="B8:J8"/>
    <mergeCell ref="B22:J22"/>
    <mergeCell ref="B25:J25"/>
    <mergeCell ref="E26:E27"/>
    <mergeCell ref="F26:F27"/>
    <mergeCell ref="G26:G27"/>
    <mergeCell ref="H26:H27"/>
    <mergeCell ref="I26:I27"/>
    <mergeCell ref="J26:J27"/>
    <mergeCell ref="B53:B54"/>
    <mergeCell ref="C48:D48"/>
    <mergeCell ref="C49:D50"/>
    <mergeCell ref="C51:D52"/>
    <mergeCell ref="B47:D47"/>
    <mergeCell ref="B26:B28"/>
    <mergeCell ref="B49:B50"/>
    <mergeCell ref="B51:B52"/>
    <mergeCell ref="B30:J30"/>
    <mergeCell ref="B35:J35"/>
    <mergeCell ref="B39:J39"/>
    <mergeCell ref="C40:C43"/>
    <mergeCell ref="D40:D43"/>
    <mergeCell ref="C36:C38"/>
    <mergeCell ref="C16:C19"/>
    <mergeCell ref="B36:B38"/>
    <mergeCell ref="B40:B43"/>
    <mergeCell ref="B2:J2"/>
    <mergeCell ref="B16:B19"/>
    <mergeCell ref="B11:B12"/>
    <mergeCell ref="B13:B14"/>
    <mergeCell ref="C26:C27"/>
    <mergeCell ref="D26:D27"/>
  </mergeCells>
  <phoneticPr fontId="2" type="noConversion"/>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C3D6A-A5B5-4A9B-8ED9-6925A9FAE957}">
  <dimension ref="A1:I11"/>
  <sheetViews>
    <sheetView workbookViewId="0">
      <selection activeCell="A8" sqref="A8:A10"/>
    </sheetView>
  </sheetViews>
  <sheetFormatPr defaultRowHeight="15" x14ac:dyDescent="0.25"/>
  <cols>
    <col min="1" max="1" width="28.28515625" customWidth="1"/>
    <col min="2" max="2" width="38.85546875" customWidth="1"/>
  </cols>
  <sheetData>
    <row r="1" spans="1:9" ht="45" x14ac:dyDescent="0.25">
      <c r="A1" s="13" t="s">
        <v>75</v>
      </c>
      <c r="B1" s="2" t="s">
        <v>76</v>
      </c>
      <c r="C1" s="28">
        <v>15</v>
      </c>
      <c r="D1" s="23" t="s">
        <v>77</v>
      </c>
    </row>
    <row r="2" spans="1:9" x14ac:dyDescent="0.25">
      <c r="A2" s="13" t="s">
        <v>78</v>
      </c>
      <c r="B2" s="13" t="s">
        <v>79</v>
      </c>
      <c r="C2" s="29">
        <v>5</v>
      </c>
      <c r="D2" s="30" t="s">
        <v>74</v>
      </c>
    </row>
    <row r="4" spans="1:9" ht="45" x14ac:dyDescent="0.25">
      <c r="A4" s="14" t="s">
        <v>84</v>
      </c>
    </row>
    <row r="7" spans="1:9" x14ac:dyDescent="0.25">
      <c r="A7" t="s">
        <v>125</v>
      </c>
      <c r="B7" t="s">
        <v>131</v>
      </c>
    </row>
    <row r="8" spans="1:9" x14ac:dyDescent="0.25">
      <c r="A8" s="42" t="s">
        <v>270</v>
      </c>
      <c r="B8" t="s">
        <v>132</v>
      </c>
    </row>
    <row r="9" spans="1:9" x14ac:dyDescent="0.25">
      <c r="A9" s="42" t="s">
        <v>271</v>
      </c>
      <c r="B9" t="s">
        <v>133</v>
      </c>
      <c r="I9" s="42" t="s">
        <v>270</v>
      </c>
    </row>
    <row r="10" spans="1:9" x14ac:dyDescent="0.25">
      <c r="A10" s="42" t="s">
        <v>269</v>
      </c>
      <c r="B10" t="s">
        <v>135</v>
      </c>
      <c r="I10" s="42" t="s">
        <v>271</v>
      </c>
    </row>
    <row r="11" spans="1:9" x14ac:dyDescent="0.25">
      <c r="I11" s="42" t="s">
        <v>269</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74498-F911-4A02-B6DD-9C7960A860A2}">
  <dimension ref="A1:K61"/>
  <sheetViews>
    <sheetView topLeftCell="A25" zoomScale="90" zoomScaleNormal="90" workbookViewId="0">
      <selection activeCell="E30" sqref="E30"/>
    </sheetView>
  </sheetViews>
  <sheetFormatPr defaultRowHeight="15" x14ac:dyDescent="0.25"/>
  <cols>
    <col min="1" max="1" width="42" customWidth="1"/>
    <col min="2" max="2" width="19.28515625" customWidth="1"/>
    <col min="3" max="3" width="22.28515625" style="12" customWidth="1"/>
    <col min="4" max="4" width="19.28515625" style="12" customWidth="1"/>
    <col min="5" max="5" width="21.85546875" style="12" customWidth="1"/>
    <col min="6" max="6" width="4" style="12" customWidth="1"/>
    <col min="7" max="7" width="17.42578125" style="12" customWidth="1"/>
    <col min="8" max="8" width="27.7109375" customWidth="1"/>
    <col min="9" max="9" width="17.140625" customWidth="1"/>
    <col min="10" max="10" width="47.28515625" customWidth="1"/>
    <col min="11" max="11" width="40.5703125" customWidth="1"/>
  </cols>
  <sheetData>
    <row r="1" spans="1:11" ht="21" x14ac:dyDescent="0.25">
      <c r="A1" s="176" t="s">
        <v>159</v>
      </c>
      <c r="B1" s="177"/>
      <c r="C1" s="178"/>
      <c r="D1" s="178"/>
      <c r="E1" s="179"/>
    </row>
    <row r="2" spans="1:11" ht="21" x14ac:dyDescent="0.25">
      <c r="A2" s="180" t="s">
        <v>160</v>
      </c>
      <c r="B2" s="153"/>
      <c r="C2" s="175"/>
      <c r="D2" s="175"/>
      <c r="E2" s="181"/>
    </row>
    <row r="3" spans="1:11" ht="21" x14ac:dyDescent="0.25">
      <c r="A3" s="180" t="s">
        <v>157</v>
      </c>
      <c r="B3" s="153"/>
      <c r="C3" s="175"/>
      <c r="D3" s="175"/>
      <c r="E3" s="181"/>
    </row>
    <row r="4" spans="1:11" ht="21.75" thickBot="1" x14ac:dyDescent="0.3">
      <c r="A4" s="182" t="s">
        <v>158</v>
      </c>
      <c r="B4" s="183"/>
      <c r="C4" s="184"/>
      <c r="D4" s="184"/>
      <c r="E4" s="185"/>
    </row>
    <row r="5" spans="1:11" ht="49.5" customHeight="1" thickBot="1" x14ac:dyDescent="0.3">
      <c r="E5" s="14" t="s">
        <v>140</v>
      </c>
      <c r="F5" s="14"/>
      <c r="H5" s="14" t="s">
        <v>141</v>
      </c>
      <c r="I5" s="14" t="s">
        <v>143</v>
      </c>
      <c r="K5" s="1" t="s">
        <v>144</v>
      </c>
    </row>
    <row r="6" spans="1:11" ht="26.25" customHeight="1" thickBot="1" x14ac:dyDescent="0.3">
      <c r="A6" s="515" t="s">
        <v>145</v>
      </c>
      <c r="B6" s="516"/>
      <c r="C6" s="517"/>
      <c r="D6" s="518" t="s">
        <v>0</v>
      </c>
      <c r="E6" s="519"/>
      <c r="F6" s="519"/>
      <c r="G6" s="519"/>
      <c r="H6" s="118"/>
      <c r="I6" s="118"/>
      <c r="J6" s="119"/>
    </row>
    <row r="7" spans="1:11" ht="31.5" customHeight="1" x14ac:dyDescent="0.25">
      <c r="A7" s="526" t="s">
        <v>57</v>
      </c>
      <c r="B7" s="88" t="s">
        <v>127</v>
      </c>
      <c r="C7" s="72" t="s">
        <v>138</v>
      </c>
      <c r="D7" s="86" t="s">
        <v>136</v>
      </c>
      <c r="E7" s="75" t="s">
        <v>129</v>
      </c>
      <c r="F7" s="520" t="s">
        <v>128</v>
      </c>
      <c r="G7" s="521"/>
      <c r="H7" s="120" t="s">
        <v>147</v>
      </c>
      <c r="I7" s="93" t="s">
        <v>142</v>
      </c>
      <c r="J7" s="121" t="s">
        <v>154</v>
      </c>
      <c r="K7" s="1" t="s">
        <v>148</v>
      </c>
    </row>
    <row r="8" spans="1:11" ht="24.75" customHeight="1" thickBot="1" x14ac:dyDescent="0.3">
      <c r="A8" s="527"/>
      <c r="B8" s="122" t="s">
        <v>139</v>
      </c>
      <c r="C8" s="122" t="s">
        <v>153</v>
      </c>
      <c r="D8" s="123" t="s">
        <v>137</v>
      </c>
      <c r="E8" s="124" t="s">
        <v>130</v>
      </c>
      <c r="F8" s="125" t="s">
        <v>149</v>
      </c>
      <c r="G8" s="126" t="s">
        <v>150</v>
      </c>
      <c r="H8" s="127"/>
      <c r="I8" s="127"/>
      <c r="J8" s="128"/>
    </row>
    <row r="9" spans="1:11" ht="14.25" customHeight="1" thickBot="1" x14ac:dyDescent="0.3">
      <c r="A9" s="113"/>
      <c r="B9" s="114"/>
      <c r="C9" s="114"/>
      <c r="D9" s="114"/>
      <c r="E9" s="115"/>
      <c r="F9" s="114"/>
      <c r="G9" s="116"/>
      <c r="H9" s="117"/>
      <c r="I9" s="117"/>
      <c r="J9" s="117"/>
    </row>
    <row r="10" spans="1:11" ht="19.5" customHeight="1" x14ac:dyDescent="0.25">
      <c r="A10" s="131" t="s">
        <v>70</v>
      </c>
      <c r="B10" s="132"/>
      <c r="C10" s="132"/>
      <c r="D10" s="133"/>
      <c r="E10" s="134"/>
      <c r="F10" s="132"/>
      <c r="G10" s="135"/>
      <c r="H10" s="132"/>
      <c r="I10" s="132"/>
      <c r="J10" s="135"/>
    </row>
    <row r="11" spans="1:11" ht="15.75" thickBot="1" x14ac:dyDescent="0.3">
      <c r="A11" s="94" t="s">
        <v>55</v>
      </c>
      <c r="B11" s="95" t="s">
        <v>59</v>
      </c>
      <c r="C11" s="96" t="s">
        <v>58</v>
      </c>
      <c r="D11" s="97" t="s">
        <v>132</v>
      </c>
      <c r="E11" s="98" t="s">
        <v>125</v>
      </c>
      <c r="F11" s="129"/>
      <c r="G11" s="130"/>
      <c r="H11" s="95"/>
      <c r="I11" s="96" t="s">
        <v>58</v>
      </c>
      <c r="J11" s="99"/>
    </row>
    <row r="12" spans="1:11" ht="15.75" thickBot="1" x14ac:dyDescent="0.3">
      <c r="A12" s="103"/>
      <c r="B12" s="104"/>
      <c r="C12" s="105"/>
      <c r="D12" s="105"/>
      <c r="E12" s="105"/>
      <c r="F12" s="105"/>
      <c r="G12" s="105"/>
      <c r="H12" s="104"/>
      <c r="I12" s="105"/>
      <c r="J12" s="105"/>
    </row>
    <row r="13" spans="1:11" ht="15.75" x14ac:dyDescent="0.25">
      <c r="A13" s="131" t="s">
        <v>63</v>
      </c>
      <c r="B13" s="132"/>
      <c r="C13" s="132"/>
      <c r="D13" s="132"/>
      <c r="E13" s="132"/>
      <c r="F13" s="132"/>
      <c r="G13" s="132"/>
      <c r="H13" s="132"/>
      <c r="I13" s="132"/>
      <c r="J13" s="132"/>
    </row>
    <row r="14" spans="1:11" ht="15.75" customHeight="1" thickBot="1" x14ac:dyDescent="0.3">
      <c r="A14" s="106" t="s">
        <v>61</v>
      </c>
      <c r="B14" s="107" t="s">
        <v>47</v>
      </c>
      <c r="C14" s="108" t="s">
        <v>62</v>
      </c>
      <c r="D14" s="97" t="s">
        <v>132</v>
      </c>
      <c r="E14" s="109" t="s">
        <v>125</v>
      </c>
      <c r="F14" s="110" t="s">
        <v>156</v>
      </c>
      <c r="G14" s="111" t="s">
        <v>151</v>
      </c>
      <c r="H14" s="95"/>
      <c r="I14" s="108" t="s">
        <v>62</v>
      </c>
      <c r="J14" s="112"/>
    </row>
    <row r="15" spans="1:11" ht="15.75" customHeight="1" thickBot="1" x14ac:dyDescent="0.3">
      <c r="A15" s="146"/>
      <c r="B15" s="147"/>
      <c r="C15" s="148"/>
      <c r="D15" s="102"/>
      <c r="E15" s="102"/>
      <c r="F15" s="148"/>
      <c r="G15" s="149"/>
      <c r="H15" s="101"/>
      <c r="I15" s="148"/>
      <c r="J15" s="148"/>
    </row>
    <row r="16" spans="1:11" ht="15" customHeight="1" x14ac:dyDescent="0.25">
      <c r="A16" s="131" t="s">
        <v>64</v>
      </c>
      <c r="B16" s="132"/>
      <c r="C16" s="132"/>
      <c r="D16" s="132"/>
      <c r="E16" s="132"/>
      <c r="F16" s="132"/>
      <c r="G16" s="132"/>
      <c r="H16" s="132"/>
      <c r="I16" s="132"/>
      <c r="J16" s="132"/>
    </row>
    <row r="17" spans="1:10" ht="15.75" thickBot="1" x14ac:dyDescent="0.3">
      <c r="A17" s="136" t="s">
        <v>65</v>
      </c>
      <c r="B17" s="5" t="s">
        <v>38</v>
      </c>
      <c r="C17" s="68" t="s">
        <v>62</v>
      </c>
      <c r="D17" s="87" t="s">
        <v>132</v>
      </c>
      <c r="E17" s="83" t="s">
        <v>125</v>
      </c>
      <c r="F17" s="129"/>
      <c r="G17" s="130"/>
      <c r="H17" s="27"/>
      <c r="I17" s="27"/>
      <c r="J17" s="137"/>
    </row>
    <row r="18" spans="1:10" x14ac:dyDescent="0.25">
      <c r="A18" s="136" t="s">
        <v>8</v>
      </c>
      <c r="B18" s="37" t="s">
        <v>47</v>
      </c>
      <c r="C18" s="68">
        <v>15</v>
      </c>
      <c r="D18" s="87"/>
      <c r="E18" s="83"/>
      <c r="F18" s="91"/>
      <c r="G18" s="92" t="s">
        <v>151</v>
      </c>
      <c r="H18" s="27"/>
      <c r="I18" s="27"/>
      <c r="J18" s="137"/>
    </row>
    <row r="19" spans="1:10" x14ac:dyDescent="0.25">
      <c r="A19" s="138" t="s">
        <v>66</v>
      </c>
      <c r="B19" s="522" t="s">
        <v>126</v>
      </c>
      <c r="C19" s="523"/>
      <c r="D19" s="87"/>
      <c r="E19" s="84"/>
      <c r="F19" s="81"/>
      <c r="G19" s="92" t="s">
        <v>152</v>
      </c>
      <c r="H19" s="27"/>
      <c r="I19" s="27"/>
      <c r="J19" s="137"/>
    </row>
    <row r="20" spans="1:10" x14ac:dyDescent="0.25">
      <c r="A20" s="138" t="s">
        <v>67</v>
      </c>
      <c r="B20" s="522" t="s">
        <v>126</v>
      </c>
      <c r="C20" s="523"/>
      <c r="D20" s="87"/>
      <c r="E20" s="85"/>
      <c r="F20" s="81"/>
      <c r="G20" s="92" t="s">
        <v>152</v>
      </c>
      <c r="H20" s="27"/>
      <c r="I20" s="27"/>
      <c r="J20" s="137"/>
    </row>
    <row r="21" spans="1:10" x14ac:dyDescent="0.25">
      <c r="A21" s="136" t="s">
        <v>68</v>
      </c>
      <c r="B21" s="37" t="s">
        <v>47</v>
      </c>
      <c r="C21" s="68" t="s">
        <v>72</v>
      </c>
      <c r="D21" s="87"/>
      <c r="E21" s="83"/>
      <c r="F21" s="91"/>
      <c r="G21" s="92" t="s">
        <v>151</v>
      </c>
      <c r="H21" s="27"/>
      <c r="I21" s="27"/>
      <c r="J21" s="137"/>
    </row>
    <row r="22" spans="1:10" ht="17.25" customHeight="1" x14ac:dyDescent="0.25">
      <c r="A22" s="139" t="s">
        <v>146</v>
      </c>
      <c r="B22" s="78" t="s">
        <v>47</v>
      </c>
      <c r="C22" s="24" t="s">
        <v>73</v>
      </c>
      <c r="D22" s="87" t="s">
        <v>132</v>
      </c>
      <c r="E22" s="83" t="s">
        <v>125</v>
      </c>
      <c r="F22" s="91" t="s">
        <v>155</v>
      </c>
      <c r="G22" s="92" t="s">
        <v>151</v>
      </c>
      <c r="H22" s="27"/>
      <c r="I22" s="27"/>
      <c r="J22" s="137"/>
    </row>
    <row r="23" spans="1:10" x14ac:dyDescent="0.25">
      <c r="A23" s="140" t="s">
        <v>115</v>
      </c>
      <c r="B23" s="4" t="s">
        <v>47</v>
      </c>
      <c r="C23" s="24" t="s">
        <v>74</v>
      </c>
      <c r="D23" s="87"/>
      <c r="E23" s="83"/>
      <c r="F23" s="91"/>
      <c r="G23" s="92" t="s">
        <v>151</v>
      </c>
      <c r="H23" s="27"/>
      <c r="I23" s="27"/>
      <c r="J23" s="137"/>
    </row>
    <row r="24" spans="1:10" ht="18.75" customHeight="1" thickBot="1" x14ac:dyDescent="0.3">
      <c r="A24" s="141" t="s">
        <v>117</v>
      </c>
      <c r="B24" s="142" t="s">
        <v>38</v>
      </c>
      <c r="C24" s="108" t="s">
        <v>77</v>
      </c>
      <c r="D24" s="97"/>
      <c r="E24" s="109"/>
      <c r="F24" s="143"/>
      <c r="G24" s="144"/>
      <c r="H24" s="95"/>
      <c r="I24" s="95"/>
      <c r="J24" s="145"/>
    </row>
    <row r="25" spans="1:10" ht="18.75" customHeight="1" thickBot="1" x14ac:dyDescent="0.3">
      <c r="A25" s="150"/>
      <c r="B25" s="151"/>
      <c r="C25" s="148"/>
      <c r="D25" s="102"/>
      <c r="E25" s="102"/>
      <c r="F25" s="148"/>
      <c r="G25" s="152"/>
      <c r="H25" s="101"/>
      <c r="I25" s="101"/>
      <c r="J25" s="101"/>
    </row>
    <row r="26" spans="1:10" ht="15.75" x14ac:dyDescent="0.25">
      <c r="A26" s="131" t="s">
        <v>80</v>
      </c>
      <c r="B26" s="132"/>
      <c r="C26" s="132"/>
      <c r="D26" s="132"/>
      <c r="E26" s="132"/>
      <c r="F26" s="132"/>
      <c r="G26" s="132"/>
      <c r="H26" s="132"/>
      <c r="I26" s="132"/>
      <c r="J26" s="135"/>
    </row>
    <row r="27" spans="1:10" x14ac:dyDescent="0.25">
      <c r="A27" s="136" t="s">
        <v>81</v>
      </c>
      <c r="B27" s="37" t="s">
        <v>47</v>
      </c>
      <c r="C27" s="68">
        <v>10</v>
      </c>
      <c r="D27" s="87"/>
      <c r="E27" s="83"/>
      <c r="F27" s="91"/>
      <c r="G27" s="92" t="s">
        <v>151</v>
      </c>
      <c r="H27" s="27"/>
      <c r="I27" s="27"/>
      <c r="J27" s="137"/>
    </row>
    <row r="28" spans="1:10" ht="15.75" thickBot="1" x14ac:dyDescent="0.3">
      <c r="A28" s="94" t="s">
        <v>82</v>
      </c>
      <c r="B28" s="107" t="s">
        <v>47</v>
      </c>
      <c r="C28" s="154" t="s">
        <v>83</v>
      </c>
      <c r="D28" s="97"/>
      <c r="E28" s="109"/>
      <c r="F28" s="110"/>
      <c r="G28" s="111" t="s">
        <v>151</v>
      </c>
      <c r="H28" s="95"/>
      <c r="I28" s="95"/>
      <c r="J28" s="145"/>
    </row>
    <row r="29" spans="1:10" ht="15.75" thickBot="1" x14ac:dyDescent="0.3">
      <c r="A29" s="100"/>
      <c r="B29" s="147"/>
      <c r="C29" s="102"/>
      <c r="D29" s="102"/>
      <c r="E29" s="102"/>
      <c r="F29" s="148"/>
      <c r="G29" s="149"/>
      <c r="H29" s="101"/>
      <c r="I29" s="101"/>
      <c r="J29" s="101"/>
    </row>
    <row r="30" spans="1:10" ht="15.75" x14ac:dyDescent="0.25">
      <c r="A30" s="131" t="s">
        <v>85</v>
      </c>
      <c r="B30" s="132"/>
      <c r="C30" s="132"/>
      <c r="D30" s="132"/>
      <c r="E30" s="132"/>
      <c r="F30" s="132"/>
      <c r="G30" s="132"/>
      <c r="H30" s="132"/>
      <c r="I30" s="132"/>
      <c r="J30" s="135"/>
    </row>
    <row r="31" spans="1:10" ht="15" customHeight="1" x14ac:dyDescent="0.25">
      <c r="A31" s="524" t="s">
        <v>86</v>
      </c>
      <c r="B31" s="77" t="s">
        <v>24</v>
      </c>
      <c r="C31" s="70" t="s">
        <v>87</v>
      </c>
      <c r="D31" s="87"/>
      <c r="E31" s="83"/>
      <c r="F31" s="91"/>
      <c r="G31" s="92" t="s">
        <v>151</v>
      </c>
      <c r="H31" s="76"/>
      <c r="I31" s="76"/>
      <c r="J31" s="160"/>
    </row>
    <row r="32" spans="1:10" ht="17.25" customHeight="1" thickBot="1" x14ac:dyDescent="0.3">
      <c r="A32" s="525"/>
      <c r="B32" s="161" t="s">
        <v>25</v>
      </c>
      <c r="C32" s="162" t="s">
        <v>88</v>
      </c>
      <c r="D32" s="97"/>
      <c r="E32" s="109"/>
      <c r="F32" s="163"/>
      <c r="G32" s="144"/>
      <c r="H32" s="95"/>
      <c r="I32" s="95"/>
      <c r="J32" s="145"/>
    </row>
    <row r="33" spans="1:10" ht="17.25" customHeight="1" thickBot="1" x14ac:dyDescent="0.3">
      <c r="A33" s="155"/>
      <c r="B33" s="157"/>
      <c r="C33" s="159"/>
      <c r="D33" s="102"/>
      <c r="E33" s="102"/>
      <c r="F33" s="156"/>
      <c r="G33" s="152"/>
      <c r="H33" s="101"/>
      <c r="I33" s="101"/>
      <c r="J33" s="101"/>
    </row>
    <row r="34" spans="1:10" ht="17.25" customHeight="1" x14ac:dyDescent="0.25">
      <c r="A34" s="131" t="s">
        <v>91</v>
      </c>
      <c r="B34" s="132"/>
      <c r="C34" s="132"/>
      <c r="D34" s="132"/>
      <c r="E34" s="132"/>
      <c r="F34" s="132"/>
      <c r="G34" s="132"/>
      <c r="H34" s="132"/>
      <c r="I34" s="132"/>
      <c r="J34" s="135"/>
    </row>
    <row r="35" spans="1:10" x14ac:dyDescent="0.25">
      <c r="A35" s="136" t="s">
        <v>92</v>
      </c>
      <c r="B35" s="37" t="s">
        <v>38</v>
      </c>
      <c r="C35" s="68" t="s">
        <v>88</v>
      </c>
      <c r="D35" s="87"/>
      <c r="E35" s="83"/>
      <c r="F35" s="73"/>
      <c r="G35" s="80"/>
      <c r="H35" s="27"/>
      <c r="I35" s="27"/>
      <c r="J35" s="137"/>
    </row>
    <row r="36" spans="1:10" x14ac:dyDescent="0.25">
      <c r="A36" s="136" t="s">
        <v>93</v>
      </c>
      <c r="B36" s="39" t="s">
        <v>47</v>
      </c>
      <c r="C36" s="68" t="s">
        <v>72</v>
      </c>
      <c r="D36" s="87"/>
      <c r="E36" s="83"/>
      <c r="F36" s="91"/>
      <c r="G36" s="92" t="s">
        <v>151</v>
      </c>
      <c r="H36" s="27"/>
      <c r="I36" s="27"/>
      <c r="J36" s="137"/>
    </row>
    <row r="37" spans="1:10" x14ac:dyDescent="0.25">
      <c r="A37" s="136" t="s">
        <v>94</v>
      </c>
      <c r="B37" s="39" t="s">
        <v>47</v>
      </c>
      <c r="C37" s="68" t="s">
        <v>72</v>
      </c>
      <c r="D37" s="87"/>
      <c r="E37" s="83"/>
      <c r="F37" s="91"/>
      <c r="G37" s="92" t="s">
        <v>151</v>
      </c>
      <c r="H37" s="27"/>
      <c r="I37" s="27"/>
      <c r="J37" s="137"/>
    </row>
    <row r="38" spans="1:10" ht="15.75" thickBot="1" x14ac:dyDescent="0.3">
      <c r="A38" s="94" t="s">
        <v>103</v>
      </c>
      <c r="B38" s="164" t="s">
        <v>47</v>
      </c>
      <c r="C38" s="165" t="s">
        <v>104</v>
      </c>
      <c r="D38" s="97"/>
      <c r="E38" s="109"/>
      <c r="F38" s="110"/>
      <c r="G38" s="111" t="s">
        <v>151</v>
      </c>
      <c r="H38" s="95"/>
      <c r="I38" s="95"/>
      <c r="J38" s="145"/>
    </row>
    <row r="39" spans="1:10" ht="15.75" thickBot="1" x14ac:dyDescent="0.3">
      <c r="A39" s="157"/>
      <c r="B39" s="101"/>
      <c r="C39" s="158"/>
      <c r="D39" s="102"/>
      <c r="E39" s="102"/>
      <c r="F39" s="148"/>
      <c r="G39" s="149"/>
      <c r="H39" s="101"/>
      <c r="I39" s="101"/>
      <c r="J39" s="101"/>
    </row>
    <row r="40" spans="1:10" ht="15.75" x14ac:dyDescent="0.25">
      <c r="A40" s="131" t="s">
        <v>95</v>
      </c>
      <c r="B40" s="132"/>
      <c r="C40" s="132"/>
      <c r="D40" s="132"/>
      <c r="E40" s="132"/>
      <c r="F40" s="132"/>
      <c r="G40" s="132"/>
      <c r="H40" s="132"/>
      <c r="I40" s="132"/>
      <c r="J40" s="135"/>
    </row>
    <row r="41" spans="1:10" x14ac:dyDescent="0.25">
      <c r="A41" s="531" t="s">
        <v>96</v>
      </c>
      <c r="B41" s="512" t="s">
        <v>47</v>
      </c>
      <c r="C41" s="68">
        <v>30</v>
      </c>
      <c r="D41" s="87"/>
      <c r="E41" s="83"/>
      <c r="F41" s="91"/>
      <c r="G41" s="92" t="s">
        <v>151</v>
      </c>
      <c r="H41" s="27"/>
      <c r="I41" s="27"/>
      <c r="J41" s="137"/>
    </row>
    <row r="42" spans="1:10" x14ac:dyDescent="0.25">
      <c r="A42" s="532"/>
      <c r="B42" s="513"/>
      <c r="C42" s="68" t="s">
        <v>97</v>
      </c>
      <c r="D42" s="87"/>
      <c r="E42" s="83"/>
      <c r="F42" s="82"/>
      <c r="G42" s="79"/>
      <c r="H42" s="27"/>
      <c r="I42" s="27"/>
      <c r="J42" s="137"/>
    </row>
    <row r="43" spans="1:10" ht="15.75" thickBot="1" x14ac:dyDescent="0.3">
      <c r="A43" s="533"/>
      <c r="B43" s="514"/>
      <c r="C43" s="165">
        <v>5</v>
      </c>
      <c r="D43" s="97"/>
      <c r="E43" s="109"/>
      <c r="F43" s="168"/>
      <c r="G43" s="169"/>
      <c r="H43" s="95"/>
      <c r="I43" s="95"/>
      <c r="J43" s="145"/>
    </row>
    <row r="44" spans="1:10" ht="15.75" thickBot="1" x14ac:dyDescent="0.3">
      <c r="A44" s="166"/>
      <c r="B44" s="167"/>
      <c r="C44" s="152"/>
      <c r="D44" s="102"/>
      <c r="E44" s="102"/>
      <c r="F44" s="158"/>
      <c r="G44" s="102"/>
      <c r="H44" s="104"/>
      <c r="I44" s="104"/>
      <c r="J44" s="104"/>
    </row>
    <row r="45" spans="1:10" ht="15.75" x14ac:dyDescent="0.25">
      <c r="A45" s="131" t="s">
        <v>119</v>
      </c>
      <c r="B45" s="132"/>
      <c r="C45" s="132"/>
      <c r="D45" s="132"/>
      <c r="E45" s="132"/>
      <c r="F45" s="132"/>
      <c r="G45" s="132"/>
      <c r="H45" s="132"/>
      <c r="I45" s="132"/>
      <c r="J45" s="135"/>
    </row>
    <row r="46" spans="1:10" ht="33" customHeight="1" x14ac:dyDescent="0.25">
      <c r="A46" s="172" t="s">
        <v>134</v>
      </c>
      <c r="B46" s="67" t="s">
        <v>47</v>
      </c>
      <c r="C46" s="69" t="s">
        <v>77</v>
      </c>
      <c r="D46" s="87"/>
      <c r="E46" s="83"/>
      <c r="F46" s="91"/>
      <c r="G46" s="92" t="s">
        <v>151</v>
      </c>
      <c r="H46" s="27"/>
      <c r="I46" s="27"/>
      <c r="J46" s="137"/>
    </row>
    <row r="47" spans="1:10" x14ac:dyDescent="0.25">
      <c r="A47" s="172" t="s">
        <v>100</v>
      </c>
      <c r="B47" s="39" t="s">
        <v>47</v>
      </c>
      <c r="C47" s="69" t="s">
        <v>101</v>
      </c>
      <c r="D47" s="87"/>
      <c r="E47" s="83"/>
      <c r="F47" s="91"/>
      <c r="G47" s="92" t="s">
        <v>151</v>
      </c>
      <c r="H47" s="27"/>
      <c r="I47" s="27"/>
      <c r="J47" s="137"/>
    </row>
    <row r="48" spans="1:10" x14ac:dyDescent="0.25">
      <c r="A48" s="173" t="s">
        <v>98</v>
      </c>
      <c r="B48" s="39" t="s">
        <v>38</v>
      </c>
      <c r="C48" s="68">
        <v>30</v>
      </c>
      <c r="D48" s="87"/>
      <c r="E48" s="83"/>
      <c r="F48" s="82"/>
      <c r="G48" s="74"/>
      <c r="H48" s="27"/>
      <c r="I48" s="27"/>
      <c r="J48" s="137"/>
    </row>
    <row r="49" spans="1:10" ht="15.75" thickBot="1" x14ac:dyDescent="0.3">
      <c r="A49" s="174" t="s">
        <v>105</v>
      </c>
      <c r="B49" s="164" t="s">
        <v>47</v>
      </c>
      <c r="C49" s="108" t="s">
        <v>72</v>
      </c>
      <c r="D49" s="97"/>
      <c r="E49" s="109"/>
      <c r="F49" s="110"/>
      <c r="G49" s="111" t="s">
        <v>151</v>
      </c>
      <c r="H49" s="95"/>
      <c r="I49" s="95"/>
      <c r="J49" s="145"/>
    </row>
    <row r="50" spans="1:10" x14ac:dyDescent="0.25">
      <c r="A50" s="104"/>
      <c r="B50" s="104"/>
      <c r="C50" s="170"/>
      <c r="D50" s="105"/>
      <c r="E50" s="105"/>
      <c r="F50" s="170"/>
      <c r="G50" s="171"/>
      <c r="H50" s="104"/>
      <c r="I50" s="104"/>
      <c r="J50" s="104"/>
    </row>
    <row r="51" spans="1:10" x14ac:dyDescent="0.25">
      <c r="A51" s="104"/>
      <c r="B51" s="104"/>
      <c r="C51" s="170"/>
      <c r="D51" s="105"/>
      <c r="E51" s="105"/>
      <c r="F51" s="170"/>
      <c r="G51" s="171"/>
      <c r="H51" s="104"/>
      <c r="I51" s="104"/>
      <c r="J51" s="104"/>
    </row>
    <row r="52" spans="1:10" x14ac:dyDescent="0.25">
      <c r="A52" s="104"/>
      <c r="B52" s="104"/>
      <c r="C52" s="170"/>
      <c r="D52" s="105"/>
      <c r="E52" s="105"/>
      <c r="F52" s="170"/>
      <c r="G52" s="171"/>
      <c r="H52" s="104"/>
      <c r="I52" s="104"/>
      <c r="J52" s="104"/>
    </row>
    <row r="53" spans="1:10" x14ac:dyDescent="0.25">
      <c r="A53" s="104"/>
      <c r="B53" s="104"/>
      <c r="C53" s="170"/>
      <c r="D53" s="105"/>
      <c r="E53" s="105"/>
      <c r="F53" s="170"/>
      <c r="G53" s="171"/>
      <c r="H53" s="104"/>
      <c r="I53" s="104"/>
      <c r="J53" s="104"/>
    </row>
    <row r="54" spans="1:10" s="46" customFormat="1" ht="18.75" x14ac:dyDescent="0.3">
      <c r="A54" s="528" t="s">
        <v>107</v>
      </c>
      <c r="B54" s="529"/>
      <c r="C54" s="530"/>
      <c r="D54" s="71"/>
      <c r="E54" s="71"/>
      <c r="F54" s="71"/>
      <c r="G54" s="71"/>
      <c r="H54" s="48"/>
      <c r="I54" s="48"/>
    </row>
    <row r="55" spans="1:10" ht="62.25" customHeight="1" x14ac:dyDescent="0.25">
      <c r="A55" s="50" t="s">
        <v>99</v>
      </c>
      <c r="B55" s="478" t="s">
        <v>111</v>
      </c>
      <c r="C55" s="478"/>
      <c r="D55" s="51"/>
      <c r="E55" s="51"/>
      <c r="F55" s="51"/>
      <c r="G55" s="51"/>
      <c r="H55" s="45"/>
      <c r="I55" s="45"/>
      <c r="J55" s="45"/>
    </row>
    <row r="56" spans="1:10" x14ac:dyDescent="0.25">
      <c r="A56" s="482" t="s">
        <v>108</v>
      </c>
      <c r="B56" s="458" t="s">
        <v>116</v>
      </c>
      <c r="C56" s="458"/>
      <c r="D56" s="33"/>
      <c r="E56" s="33"/>
      <c r="F56" s="33"/>
      <c r="G56" s="33"/>
      <c r="H56" s="49"/>
      <c r="I56" s="49"/>
      <c r="J56" s="46"/>
    </row>
    <row r="57" spans="1:10" ht="58.5" customHeight="1" x14ac:dyDescent="0.25">
      <c r="A57" s="482"/>
      <c r="B57" s="458"/>
      <c r="C57" s="458"/>
      <c r="D57" s="33"/>
      <c r="E57" s="33"/>
      <c r="F57" s="33"/>
      <c r="G57" s="33"/>
      <c r="H57" s="49"/>
      <c r="I57" s="49"/>
      <c r="J57" s="46"/>
    </row>
    <row r="58" spans="1:10" x14ac:dyDescent="0.25">
      <c r="A58" s="483" t="s">
        <v>109</v>
      </c>
      <c r="B58" s="471" t="s">
        <v>113</v>
      </c>
      <c r="C58" s="471"/>
      <c r="D58" s="34"/>
      <c r="E58" s="34"/>
      <c r="F58" s="34"/>
      <c r="G58" s="34"/>
      <c r="H58" s="42"/>
      <c r="I58" s="42"/>
    </row>
    <row r="59" spans="1:10" ht="42" customHeight="1" x14ac:dyDescent="0.25">
      <c r="A59" s="483"/>
      <c r="B59" s="471"/>
      <c r="C59" s="471"/>
      <c r="D59" s="34"/>
      <c r="E59" s="34"/>
      <c r="F59" s="34"/>
      <c r="G59" s="34"/>
      <c r="H59" s="42"/>
      <c r="I59" s="42"/>
    </row>
    <row r="60" spans="1:10" x14ac:dyDescent="0.25">
      <c r="A60" s="511" t="s">
        <v>110</v>
      </c>
      <c r="B60" s="471" t="s">
        <v>114</v>
      </c>
      <c r="C60" s="471"/>
      <c r="D60" s="34"/>
      <c r="E60" s="34"/>
      <c r="F60" s="34"/>
      <c r="G60" s="34"/>
    </row>
    <row r="61" spans="1:10" x14ac:dyDescent="0.25">
      <c r="A61" s="511"/>
      <c r="B61" s="471"/>
      <c r="C61" s="471"/>
      <c r="D61" s="34"/>
      <c r="E61" s="34"/>
      <c r="F61" s="34"/>
      <c r="G61" s="34"/>
    </row>
  </sheetData>
  <mergeCells count="17">
    <mergeCell ref="A41:A43"/>
    <mergeCell ref="B41:B43"/>
    <mergeCell ref="A6:C6"/>
    <mergeCell ref="D6:G6"/>
    <mergeCell ref="A60:A61"/>
    <mergeCell ref="B60:C61"/>
    <mergeCell ref="F7:G7"/>
    <mergeCell ref="B19:C19"/>
    <mergeCell ref="B20:C20"/>
    <mergeCell ref="A31:A32"/>
    <mergeCell ref="A7:A8"/>
    <mergeCell ref="A56:A57"/>
    <mergeCell ref="B56:C57"/>
    <mergeCell ref="A58:A59"/>
    <mergeCell ref="B58:C59"/>
    <mergeCell ref="A54:C54"/>
    <mergeCell ref="B55:C55"/>
  </mergeCells>
  <pageMargins left="0.7" right="0.7" top="0.75" bottom="0.75" header="0.3" footer="0.3"/>
  <pageSetup scale="58" fitToHeight="0" orientation="landscape" r:id="rId1"/>
  <rowBreaks count="1" manualBreakCount="1">
    <brk id="32" max="16383" man="1"/>
  </rowBreaks>
  <colBreaks count="1" manualBreakCount="1">
    <brk id="10" max="60"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44D1779-1A03-44FA-A46C-AC691D4EFC97}">
          <x14:formula1>
            <xm:f>Sheet3!$B$8:$B$10</xm:f>
          </x14:formula1>
          <xm:sqref>D11:D12 D41:D44 D14:D15 D17:D25 D27:D29 D31:D33 D35:D39 D46:D53</xm:sqref>
        </x14:dataValidation>
        <x14:dataValidation type="list" allowBlank="1" showInputMessage="1" showErrorMessage="1" xr:uid="{A4615DC0-D7A1-4461-8FAC-A019B238408E}">
          <x14:formula1>
            <xm:f>Sheet3!$A$8:$A$10</xm:f>
          </x14:formula1>
          <xm:sqref>E11:E12 E14:E15 E17:E18 E21:E25 E27:E29 E31:E33 E35:E39 E41:E44 E46:E53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8695F-0C87-4A7E-89DB-661D4944D2E0}">
  <dimension ref="A1:Q73"/>
  <sheetViews>
    <sheetView tabSelected="1" zoomScale="90" zoomScaleNormal="90" workbookViewId="0">
      <selection activeCell="C9" sqref="C9"/>
    </sheetView>
  </sheetViews>
  <sheetFormatPr defaultRowHeight="15" x14ac:dyDescent="0.25"/>
  <cols>
    <col min="1" max="1" width="50" style="227" customWidth="1"/>
    <col min="2" max="2" width="30" style="227" customWidth="1"/>
    <col min="3" max="3" width="22.28515625" style="228" customWidth="1"/>
    <col min="4" max="4" width="19.28515625" style="228" customWidth="1"/>
    <col min="5" max="5" width="26" style="228" customWidth="1"/>
    <col min="6" max="6" width="24.7109375" style="228" customWidth="1"/>
    <col min="7" max="7" width="17.42578125" style="228" customWidth="1"/>
    <col min="8" max="8" width="27.7109375" style="227" hidden="1" customWidth="1"/>
    <col min="9" max="9" width="17.140625" style="227" customWidth="1"/>
    <col min="10" max="10" width="47.42578125" style="227" customWidth="1"/>
    <col min="11" max="11" width="44.140625" style="227" hidden="1" customWidth="1"/>
    <col min="12" max="12" width="28.140625" style="227" hidden="1" customWidth="1"/>
    <col min="13" max="13" width="10.85546875" style="227" hidden="1" customWidth="1"/>
    <col min="14" max="14" width="38.85546875" style="227" hidden="1" customWidth="1"/>
    <col min="15" max="15" width="9.140625" style="227" hidden="1" customWidth="1"/>
    <col min="16" max="16" width="9.140625" style="227" customWidth="1"/>
    <col min="17" max="16384" width="9.140625" style="227"/>
  </cols>
  <sheetData>
    <row r="1" spans="1:17" ht="29.25" thickBot="1" x14ac:dyDescent="0.5">
      <c r="A1" s="542" t="s">
        <v>294</v>
      </c>
      <c r="B1" s="542"/>
      <c r="C1" s="542"/>
      <c r="D1" s="542"/>
      <c r="E1" s="542"/>
      <c r="F1" s="542"/>
      <c r="G1" s="542"/>
      <c r="H1" s="542"/>
      <c r="I1" s="542"/>
      <c r="J1" s="542"/>
    </row>
    <row r="2" spans="1:17" ht="18.75" x14ac:dyDescent="0.25">
      <c r="A2" s="436" t="s">
        <v>159</v>
      </c>
      <c r="B2" s="255" t="s">
        <v>258</v>
      </c>
      <c r="C2" s="256"/>
      <c r="D2" s="256"/>
      <c r="E2" s="257"/>
      <c r="F2" s="258"/>
      <c r="G2" s="258"/>
      <c r="H2" s="259"/>
      <c r="I2" s="259"/>
      <c r="J2" s="259"/>
    </row>
    <row r="3" spans="1:17" ht="18.75" x14ac:dyDescent="0.25">
      <c r="A3" s="437" t="s">
        <v>160</v>
      </c>
      <c r="B3" s="260"/>
      <c r="C3" s="261"/>
      <c r="D3" s="261"/>
      <c r="E3" s="262"/>
      <c r="F3" s="258"/>
      <c r="G3" s="258"/>
      <c r="H3" s="259"/>
      <c r="I3" s="259"/>
      <c r="J3" s="259"/>
    </row>
    <row r="4" spans="1:17" ht="18.75" x14ac:dyDescent="0.25">
      <c r="A4" s="437" t="s">
        <v>157</v>
      </c>
      <c r="B4" s="260"/>
      <c r="C4" s="261"/>
      <c r="D4" s="261"/>
      <c r="E4" s="262"/>
      <c r="F4" s="258"/>
      <c r="G4" s="258"/>
      <c r="H4" s="259"/>
      <c r="I4" s="259"/>
      <c r="J4" s="259"/>
    </row>
    <row r="5" spans="1:17" ht="19.5" thickBot="1" x14ac:dyDescent="0.3">
      <c r="A5" s="438" t="s">
        <v>158</v>
      </c>
      <c r="B5" s="263"/>
      <c r="C5" s="264"/>
      <c r="D5" s="264"/>
      <c r="E5" s="265"/>
      <c r="F5" s="258"/>
      <c r="G5" s="258"/>
      <c r="H5" s="259"/>
      <c r="I5" s="259"/>
      <c r="J5" s="259"/>
    </row>
    <row r="6" spans="1:17" ht="21.75" thickBot="1" x14ac:dyDescent="0.3">
      <c r="A6" s="439" t="s">
        <v>240</v>
      </c>
      <c r="B6" s="266">
        <f>IF(AND(M56=0,N56=0),0,_xlfn.CONCAT(TEXT(M56,"#.#")," - ",TEXT(N56,"#.#")))</f>
        <v>0</v>
      </c>
      <c r="C6" s="375"/>
      <c r="D6" s="375"/>
      <c r="E6" s="376"/>
      <c r="F6" s="258"/>
      <c r="G6" s="258"/>
      <c r="H6" s="259"/>
      <c r="I6" s="259"/>
      <c r="J6" s="259"/>
    </row>
    <row r="7" spans="1:17" ht="159" customHeight="1" x14ac:dyDescent="0.25">
      <c r="A7" s="560" t="s">
        <v>293</v>
      </c>
      <c r="B7" s="561"/>
      <c r="C7" s="561"/>
      <c r="D7" s="561"/>
      <c r="E7" s="561"/>
      <c r="F7" s="561"/>
      <c r="G7" s="561"/>
      <c r="H7" s="561"/>
      <c r="I7" s="561"/>
      <c r="J7" s="561"/>
      <c r="K7" s="229" t="s">
        <v>272</v>
      </c>
    </row>
    <row r="8" spans="1:17" ht="26.25" customHeight="1" x14ac:dyDescent="0.25">
      <c r="A8" s="544" t="s">
        <v>291</v>
      </c>
      <c r="B8" s="545"/>
      <c r="C8" s="546"/>
      <c r="D8" s="547" t="s">
        <v>264</v>
      </c>
      <c r="E8" s="548"/>
      <c r="F8" s="548"/>
      <c r="G8" s="548"/>
      <c r="H8" s="377"/>
      <c r="I8" s="377"/>
      <c r="J8" s="378"/>
      <c r="O8" s="230"/>
    </row>
    <row r="9" spans="1:17" ht="39" customHeight="1" x14ac:dyDescent="0.25">
      <c r="A9" s="549" t="s">
        <v>57</v>
      </c>
      <c r="B9" s="379" t="s">
        <v>277</v>
      </c>
      <c r="C9" s="380" t="s">
        <v>138</v>
      </c>
      <c r="D9" s="381" t="s">
        <v>136</v>
      </c>
      <c r="E9" s="382" t="s">
        <v>129</v>
      </c>
      <c r="F9" s="551" t="s">
        <v>263</v>
      </c>
      <c r="G9" s="552"/>
      <c r="H9" s="383" t="s">
        <v>147</v>
      </c>
      <c r="I9" s="379" t="s">
        <v>142</v>
      </c>
      <c r="J9" s="384" t="s">
        <v>242</v>
      </c>
      <c r="K9" s="229" t="s">
        <v>148</v>
      </c>
      <c r="O9" s="231"/>
    </row>
    <row r="10" spans="1:17" ht="94.5" x14ac:dyDescent="0.25">
      <c r="A10" s="550"/>
      <c r="B10" s="385" t="s">
        <v>273</v>
      </c>
      <c r="C10" s="386" t="s">
        <v>241</v>
      </c>
      <c r="D10" s="387" t="s">
        <v>137</v>
      </c>
      <c r="E10" s="388" t="s">
        <v>268</v>
      </c>
      <c r="F10" s="389" t="s">
        <v>149</v>
      </c>
      <c r="G10" s="390" t="s">
        <v>150</v>
      </c>
      <c r="H10" s="391"/>
      <c r="I10" s="385" t="s">
        <v>238</v>
      </c>
      <c r="J10" s="392" t="s">
        <v>275</v>
      </c>
    </row>
    <row r="11" spans="1:17" ht="14.25" customHeight="1" x14ac:dyDescent="0.25">
      <c r="A11" s="393"/>
      <c r="B11" s="394"/>
      <c r="C11" s="395"/>
      <c r="D11" s="394"/>
      <c r="E11" s="396"/>
      <c r="F11" s="395"/>
      <c r="G11" s="397"/>
      <c r="H11" s="398"/>
      <c r="I11" s="399"/>
      <c r="J11" s="398"/>
      <c r="K11" s="232" t="s">
        <v>228</v>
      </c>
      <c r="L11" s="227" t="s">
        <v>229</v>
      </c>
      <c r="M11" s="227" t="s">
        <v>230</v>
      </c>
      <c r="N11" s="227" t="s">
        <v>231</v>
      </c>
    </row>
    <row r="12" spans="1:17" ht="19.5" customHeight="1" x14ac:dyDescent="0.25">
      <c r="A12" s="319" t="s">
        <v>70</v>
      </c>
      <c r="B12" s="320"/>
      <c r="C12" s="321"/>
      <c r="D12" s="400"/>
      <c r="E12" s="400"/>
      <c r="F12" s="321"/>
      <c r="G12" s="401"/>
      <c r="H12" s="402"/>
      <c r="I12" s="320"/>
      <c r="J12" s="403"/>
      <c r="O12" s="233"/>
    </row>
    <row r="13" spans="1:17" ht="25.5" customHeight="1" x14ac:dyDescent="0.25">
      <c r="A13" s="322" t="s">
        <v>55</v>
      </c>
      <c r="B13" s="324" t="s">
        <v>59</v>
      </c>
      <c r="C13" s="316" t="s">
        <v>58</v>
      </c>
      <c r="D13" s="364"/>
      <c r="E13" s="327"/>
      <c r="F13" s="404"/>
      <c r="G13" s="404"/>
      <c r="H13" s="267"/>
      <c r="I13" s="317">
        <f>IF(OR(E13="",E13="normal complexity"),L13,K13)</f>
        <v>0</v>
      </c>
      <c r="J13" s="328"/>
      <c r="K13" s="234">
        <f>IF(AND(E13="normal complexity",D13="yes"),_xlfn.CONCAT(LEFT(C13,FIND("-",C13)-1),"-",MID(C13,FIND("-",C13)+1,3)),IF(AND(E13="less complex than normal",D13="yes"),_xlfn.CONCAT(LEFT(C13,FIND("-",C13)-1)*0.5,"-",MID(C13,FIND("-",C13)+1,3)*0.5),IF(AND(E13="highly complex",D13="yes"),_xlfn.CONCAT(LEFT(C13,FIND("-",C13)-1)*1.5,"-",MID(C13,FIND("-",C13)+1,3)*1.5),0)))</f>
        <v>0</v>
      </c>
      <c r="L13" s="234">
        <f>IF(D13="yes",_xlfn.CONCAT(LEFT(C13,FIND("-",C13)-1),"-",MID(C13,FIND("-",C13)+1,3)),0)</f>
        <v>0</v>
      </c>
      <c r="M13" s="235" t="e">
        <f>VALUE(LEFT(I13,FIND("-",I13)-1))</f>
        <v>#VALUE!</v>
      </c>
      <c r="N13" s="235" t="e">
        <f>VALUE(MID(I13,FIND("-",I13)+1,3))</f>
        <v>#VALUE!</v>
      </c>
      <c r="O13" s="233"/>
    </row>
    <row r="14" spans="1:17" x14ac:dyDescent="0.25">
      <c r="A14" s="323"/>
      <c r="B14" s="325"/>
      <c r="C14" s="326"/>
      <c r="D14" s="405"/>
      <c r="E14" s="405"/>
      <c r="F14" s="326"/>
      <c r="G14" s="326"/>
      <c r="H14" s="251"/>
      <c r="I14" s="326"/>
      <c r="J14" s="405"/>
      <c r="M14" s="235"/>
      <c r="N14" s="235"/>
    </row>
    <row r="15" spans="1:17" ht="15.75" x14ac:dyDescent="0.25">
      <c r="A15" s="308" t="s">
        <v>63</v>
      </c>
      <c r="B15" s="309"/>
      <c r="C15" s="332"/>
      <c r="D15" s="309"/>
      <c r="E15" s="309"/>
      <c r="F15" s="309"/>
      <c r="G15" s="309"/>
      <c r="H15" s="309"/>
      <c r="I15" s="332"/>
      <c r="J15" s="309"/>
      <c r="M15" s="235"/>
      <c r="N15" s="235"/>
      <c r="Q15" s="307"/>
    </row>
    <row r="16" spans="1:17" ht="31.5" customHeight="1" x14ac:dyDescent="0.25">
      <c r="A16" s="329" t="s">
        <v>267</v>
      </c>
      <c r="B16" s="253" t="s">
        <v>47</v>
      </c>
      <c r="C16" s="365" t="s">
        <v>62</v>
      </c>
      <c r="D16" s="363"/>
      <c r="E16" s="333"/>
      <c r="F16" s="246"/>
      <c r="G16" s="406" t="s">
        <v>151</v>
      </c>
      <c r="H16" s="306"/>
      <c r="I16" s="374">
        <f>IF(OR(E16="",E16="normal complexity"),L16,K16)</f>
        <v>0</v>
      </c>
      <c r="J16" s="331"/>
      <c r="K16" s="234">
        <f>IF(AND(D16="yes",E16="less complex than normal"),_xlfn.CONCAT(LEFT(C16,FIND("-",C16)-1)*F16*0.5,"-",MID(C16,FIND("-",C16)+1,3)*F16*0.5),IF(AND(D16="yes",E16="highly complex"),_xlfn.CONCAT(LEFT(C16,FIND("-",C16)-1)*F16*1.5,"-",MID(C16,FIND("-",C16)+1,3)*F16*1.5),0))</f>
        <v>0</v>
      </c>
      <c r="L16" s="227">
        <f>IF(D16="yes",_xlfn.CONCAT(LEFT(C16,FIND("-",C16)-1)*F16,"-",MID(C16,FIND("-",C16)+1,3)*F16),0)</f>
        <v>0</v>
      </c>
      <c r="M16" s="235" t="e">
        <f>VALUE(LEFT(I16,FIND("-",I16)-1))</f>
        <v>#VALUE!</v>
      </c>
      <c r="N16" s="235" t="e">
        <f>VALUE(MID(I16,FIND("-",I16)+1,3))</f>
        <v>#VALUE!</v>
      </c>
      <c r="Q16" s="307"/>
    </row>
    <row r="17" spans="1:17" ht="15.75" customHeight="1" x14ac:dyDescent="0.25">
      <c r="A17" s="268"/>
      <c r="B17" s="269"/>
      <c r="C17" s="270"/>
      <c r="D17" s="405"/>
      <c r="E17" s="326"/>
      <c r="F17" s="270"/>
      <c r="G17" s="408"/>
      <c r="H17" s="251"/>
      <c r="I17" s="270"/>
      <c r="J17" s="270"/>
      <c r="M17" s="235"/>
      <c r="N17" s="235"/>
      <c r="Q17" s="307"/>
    </row>
    <row r="18" spans="1:17" ht="15" customHeight="1" x14ac:dyDescent="0.25">
      <c r="A18" s="334" t="s">
        <v>64</v>
      </c>
      <c r="B18" s="332"/>
      <c r="C18" s="332"/>
      <c r="D18" s="332"/>
      <c r="E18" s="321"/>
      <c r="F18" s="320"/>
      <c r="G18" s="332"/>
      <c r="H18" s="402"/>
      <c r="I18" s="332"/>
      <c r="J18" s="403"/>
      <c r="M18" s="235"/>
      <c r="N18" s="235"/>
      <c r="O18" s="233"/>
      <c r="P18" s="230"/>
      <c r="Q18" s="307"/>
    </row>
    <row r="19" spans="1:17" ht="60" x14ac:dyDescent="0.25">
      <c r="A19" s="240" t="s">
        <v>259</v>
      </c>
      <c r="B19" s="543" t="s">
        <v>126</v>
      </c>
      <c r="C19" s="543"/>
      <c r="D19" s="271"/>
      <c r="E19" s="409"/>
      <c r="F19" s="245"/>
      <c r="G19" s="410" t="s">
        <v>152</v>
      </c>
      <c r="H19" s="277"/>
      <c r="I19" s="374">
        <f>F19*60</f>
        <v>0</v>
      </c>
      <c r="J19" s="252"/>
      <c r="M19" s="235">
        <f>I19</f>
        <v>0</v>
      </c>
      <c r="N19" s="235">
        <f>I19</f>
        <v>0</v>
      </c>
      <c r="O19" s="233"/>
      <c r="P19" s="230"/>
      <c r="Q19" s="307"/>
    </row>
    <row r="20" spans="1:17" ht="60" x14ac:dyDescent="0.25">
      <c r="A20" s="240" t="s">
        <v>265</v>
      </c>
      <c r="B20" s="543" t="s">
        <v>126</v>
      </c>
      <c r="C20" s="543"/>
      <c r="D20" s="271"/>
      <c r="E20" s="409"/>
      <c r="F20" s="245"/>
      <c r="G20" s="410" t="s">
        <v>152</v>
      </c>
      <c r="H20" s="277"/>
      <c r="I20" s="374">
        <f>F20*60</f>
        <v>0</v>
      </c>
      <c r="J20" s="252"/>
      <c r="M20" s="235">
        <f>I20</f>
        <v>0</v>
      </c>
      <c r="N20" s="235">
        <f>I20</f>
        <v>0</v>
      </c>
      <c r="O20" s="233"/>
    </row>
    <row r="21" spans="1:17" ht="25.5" customHeight="1" x14ac:dyDescent="0.25">
      <c r="A21" s="240" t="s">
        <v>117</v>
      </c>
      <c r="B21" s="273" t="s">
        <v>38</v>
      </c>
      <c r="C21" s="274" t="s">
        <v>77</v>
      </c>
      <c r="D21" s="271"/>
      <c r="E21" s="275"/>
      <c r="F21" s="411"/>
      <c r="G21" s="411"/>
      <c r="H21" s="277"/>
      <c r="I21" s="305">
        <f>IF(OR(E21="",E21="normal complexity"),L21,K21)</f>
        <v>0</v>
      </c>
      <c r="J21" s="252"/>
      <c r="K21" s="234" t="b">
        <f>IF(AND(D21="yes",E21="less complex than normal"),_xlfn.CONCAT(LEFT(C21,FIND("-",C21)-1)*0.5,"-",MID(C21,FIND("-",C21)+1,3)*0.5),IF(AND(D21="yes",E21="highly complex"),_xlfn.CONCAT(LEFT(C21,FIND("-",C21)-1)*1.5,"-",MID(C21,FIND("-",C21)+1,3)*1.5)))</f>
        <v>0</v>
      </c>
      <c r="L21" s="227">
        <f>IF(D21="yes",_xlfn.CONCAT(LEFT(C21,FIND("-",C21)-1),"-",MID(C21,FIND("-",C21)+1,3)),0)</f>
        <v>0</v>
      </c>
      <c r="M21" s="235" t="e">
        <f>VALUE(LEFT(I21,FIND("-",I21)-1))</f>
        <v>#VALUE!</v>
      </c>
      <c r="N21" s="235" t="e">
        <f>VALUE(MID(I21,FIND("-",I21)+1,3))</f>
        <v>#VALUE!</v>
      </c>
      <c r="O21" s="233"/>
    </row>
    <row r="22" spans="1:17" ht="18" customHeight="1" x14ac:dyDescent="0.25">
      <c r="A22" s="276" t="s">
        <v>260</v>
      </c>
      <c r="B22" s="277" t="s">
        <v>38</v>
      </c>
      <c r="C22" s="272" t="s">
        <v>62</v>
      </c>
      <c r="D22" s="271"/>
      <c r="E22" s="275"/>
      <c r="F22" s="411"/>
      <c r="G22" s="411"/>
      <c r="H22" s="277"/>
      <c r="I22" s="305">
        <f>IF(OR(E22="",E22="normal complexity"),L22,K22)</f>
        <v>0</v>
      </c>
      <c r="J22" s="252"/>
      <c r="K22" s="234" t="b">
        <f>IF(AND(D22="yes",E22="less complex than normal"),_xlfn.CONCAT(LEFT(C22,FIND("-",C22)-1)*0.5,"-",MID(C22,FIND("-",C22)+1,3)*0.5),IF(AND(D22="yes",E22="highly complex"),_xlfn.CONCAT(LEFT(C22,FIND("-",C22)-1)*1.5,"-",MID(C22,FIND("-",C22)+1,3)*1.5)))</f>
        <v>0</v>
      </c>
      <c r="L22" s="227">
        <f>IF(D22="yes",_xlfn.CONCAT(LEFT(C22,FIND("-",C22)-1),"-",MID(C22,FIND("-",C22)+1,3)),0)</f>
        <v>0</v>
      </c>
      <c r="M22" s="235" t="e">
        <f>VALUE(LEFT(I22,FIND("-",I22)-1))</f>
        <v>#VALUE!</v>
      </c>
      <c r="N22" s="235" t="e">
        <f>VALUE(MID(I22,FIND("-",I22)+1,3))</f>
        <v>#VALUE!</v>
      </c>
      <c r="O22" s="233"/>
    </row>
    <row r="23" spans="1:17" ht="36.75" customHeight="1" x14ac:dyDescent="0.25">
      <c r="A23" s="280" t="s">
        <v>278</v>
      </c>
      <c r="B23" s="253" t="s">
        <v>47</v>
      </c>
      <c r="C23" s="278" t="s">
        <v>235</v>
      </c>
      <c r="D23" s="271"/>
      <c r="E23" s="275"/>
      <c r="F23" s="246"/>
      <c r="G23" s="410" t="s">
        <v>151</v>
      </c>
      <c r="H23" s="277"/>
      <c r="I23" s="305">
        <f>IF(OR(E23="",E23="normal complexity"),L23,K23)</f>
        <v>0</v>
      </c>
      <c r="J23" s="279"/>
      <c r="K23" s="234" t="b">
        <f>IF(AND(D23="yes",E23="less complex than normal"),_xlfn.CONCAT(LEFT(C23,FIND("-",C23)-1)*F23*0.5,"-",MID(C23,FIND("-",C23)+1,3)*F23*0.5),IF(AND(D23="yes",E23="highly complex"),_xlfn.CONCAT(LEFT(C23,FIND("-",C23)-1)*F23*1.5,"-",MID(C23,FIND("-",C23)+1,3)*F23*1.5)))</f>
        <v>0</v>
      </c>
      <c r="L23" s="227">
        <f>IF(D23="yes",_xlfn.CONCAT(LEFT(C23,FIND("-",C23)-1)*F23,"-",MID(C23,FIND("-",C23)+1,3)*F23),0)</f>
        <v>0</v>
      </c>
      <c r="M23" s="235" t="e">
        <f>VALUE(LEFT(I23,FIND("-",I23)-1))</f>
        <v>#VALUE!</v>
      </c>
      <c r="N23" s="235" t="e">
        <f>VALUE(MID(I23,FIND("-",I23)+1,3))</f>
        <v>#VALUE!</v>
      </c>
      <c r="O23" s="233"/>
    </row>
    <row r="24" spans="1:17" ht="32.25" customHeight="1" x14ac:dyDescent="0.25">
      <c r="A24" s="280" t="s">
        <v>261</v>
      </c>
      <c r="B24" s="281" t="s">
        <v>47</v>
      </c>
      <c r="C24" s="304" t="s">
        <v>73</v>
      </c>
      <c r="D24" s="271"/>
      <c r="E24" s="275"/>
      <c r="F24" s="246"/>
      <c r="G24" s="410" t="s">
        <v>151</v>
      </c>
      <c r="H24" s="277"/>
      <c r="I24" s="305">
        <f>IF(OR(E24="",E24="normal complexity"),L24,K24)</f>
        <v>0</v>
      </c>
      <c r="J24" s="279"/>
      <c r="K24" s="234" t="b">
        <f>IF(AND(D24="yes",E24="less complex than normal"),_xlfn.CONCAT(LEFT(C24,FIND("-",C24)-1)*F24*0.5,"-",MID(C24,FIND("-",C24)+1,3)*F24*0.5),IF(AND(D24="yes",E24="highly complex"),_xlfn.CONCAT(LEFT(C24,FIND("-",C24)-1)*F24*1.5,"-",MID(C24,FIND("-",C24)+1,3)*F24*1.5)))</f>
        <v>0</v>
      </c>
      <c r="L24" s="227">
        <f>IF(D24="yes",_xlfn.CONCAT(LEFT(C24,FIND("-",C24)-1)*F24,"-",MID(C24,FIND("-",C24)+1,3)*F24),0)</f>
        <v>0</v>
      </c>
      <c r="M24" s="235" t="e">
        <f>VALUE(LEFT(I24,FIND("-",I24)-1))</f>
        <v>#VALUE!</v>
      </c>
      <c r="N24" s="235" t="e">
        <f>VALUE(MID(I24,FIND("-",I24)+1,3))</f>
        <v>#VALUE!</v>
      </c>
      <c r="O24" s="233"/>
    </row>
    <row r="25" spans="1:17" ht="34.5" customHeight="1" x14ac:dyDescent="0.25">
      <c r="A25" s="240" t="s">
        <v>115</v>
      </c>
      <c r="B25" s="310" t="s">
        <v>47</v>
      </c>
      <c r="C25" s="311" t="s">
        <v>74</v>
      </c>
      <c r="D25" s="271"/>
      <c r="E25" s="275"/>
      <c r="F25" s="246"/>
      <c r="G25" s="410" t="s">
        <v>151</v>
      </c>
      <c r="H25" s="412"/>
      <c r="I25" s="313">
        <f>IF(OR(E25="",E25="normal complexity"),L25,K25)</f>
        <v>0</v>
      </c>
      <c r="J25" s="252"/>
      <c r="K25" s="234" t="b">
        <f>IF(AND(D25="yes",E25="less complex than normal"),_xlfn.CONCAT(LEFT(C25,FIND("-",C25)-1)*F25*0.5,"-",MID(C25,FIND("-",C25)+1,3)*F25*0.5),IF(AND(D25="yes",E25="highly complex"),_xlfn.CONCAT(LEFT(C25,FIND("-",C25)-1)*F25*1.5,"-",MID(C25,FIND("-",C25)+1,3)*F25*1.5)))</f>
        <v>0</v>
      </c>
      <c r="L25" s="227">
        <f>IF(D25="yes",_xlfn.CONCAT(LEFT(C25,FIND("-",C25)-1)*F25,"-",MID(C25,FIND("-",C25)+1,3)*F25),0)</f>
        <v>0</v>
      </c>
      <c r="M25" s="235" t="e">
        <f>VALUE(LEFT(I25,FIND("-",I25)-1))</f>
        <v>#VALUE!</v>
      </c>
      <c r="N25" s="235" t="e">
        <f>VALUE(MID(I25,FIND("-",I25)+1,3))</f>
        <v>#VALUE!</v>
      </c>
      <c r="O25" s="233"/>
    </row>
    <row r="26" spans="1:17" ht="18.75" customHeight="1" x14ac:dyDescent="0.25">
      <c r="A26" s="241"/>
      <c r="B26" s="335"/>
      <c r="C26" s="336"/>
      <c r="D26" s="405"/>
      <c r="E26" s="326"/>
      <c r="F26" s="270"/>
      <c r="G26" s="293"/>
      <c r="H26" s="251"/>
      <c r="I26" s="337"/>
      <c r="J26" s="251"/>
      <c r="M26" s="235"/>
      <c r="N26" s="235"/>
    </row>
    <row r="27" spans="1:17" ht="15.75" x14ac:dyDescent="0.25">
      <c r="A27" s="334" t="s">
        <v>80</v>
      </c>
      <c r="B27" s="321"/>
      <c r="C27" s="332"/>
      <c r="D27" s="332"/>
      <c r="E27" s="321"/>
      <c r="F27" s="332"/>
      <c r="G27" s="332"/>
      <c r="H27" s="413"/>
      <c r="I27" s="332"/>
      <c r="J27" s="403"/>
      <c r="M27" s="235"/>
      <c r="N27" s="235"/>
      <c r="O27" s="236"/>
    </row>
    <row r="28" spans="1:17" ht="45" x14ac:dyDescent="0.25">
      <c r="A28" s="280" t="s">
        <v>262</v>
      </c>
      <c r="B28" s="253" t="s">
        <v>47</v>
      </c>
      <c r="C28" s="282">
        <v>10</v>
      </c>
      <c r="D28" s="271"/>
      <c r="E28" s="283"/>
      <c r="F28" s="247"/>
      <c r="G28" s="410" t="s">
        <v>151</v>
      </c>
      <c r="H28" s="414"/>
      <c r="I28" s="330">
        <f>IF(OR(E28="",E28="normal complexity"),L28,K28)</f>
        <v>0</v>
      </c>
      <c r="J28" s="284"/>
      <c r="K28" s="234">
        <f>IF(AND(D28="yes",E28="less complex than normal"),C28*F28*0.5,IF(AND(D28="yes",E28="highly complex"),C28*F28*1.5,0))</f>
        <v>0</v>
      </c>
      <c r="L28" s="227">
        <f>IF(D28="yes",C28*F28,0)</f>
        <v>0</v>
      </c>
      <c r="M28" s="235">
        <f>I28</f>
        <v>0</v>
      </c>
      <c r="N28" s="235">
        <f>I28</f>
        <v>0</v>
      </c>
      <c r="O28" s="236"/>
      <c r="P28" s="230"/>
    </row>
    <row r="29" spans="1:17" ht="15" customHeight="1" x14ac:dyDescent="0.25">
      <c r="A29" s="315" t="s">
        <v>82</v>
      </c>
      <c r="B29" s="253" t="s">
        <v>47</v>
      </c>
      <c r="C29" s="316" t="s">
        <v>83</v>
      </c>
      <c r="D29" s="312"/>
      <c r="E29" s="283"/>
      <c r="F29" s="247"/>
      <c r="G29" s="415" t="s">
        <v>151</v>
      </c>
      <c r="H29" s="407"/>
      <c r="I29" s="330">
        <f>IF(OR(E29="",E29="normal complexity"),L29,K29)</f>
        <v>0</v>
      </c>
      <c r="J29" s="252"/>
      <c r="K29" s="234" t="b">
        <f>IF(AND(D29="yes",E29="less complex than normal"),_xlfn.CONCAT(LEFT(C29,FIND("-",C29)-1)*F29*0.5,"-",MID(C29,FIND("-",C29)+1,3)*F29*0.5),IF(AND(D29="yes",E29="highly complex"),_xlfn.CONCAT(LEFT(C29,FIND("-",C29)-1)*F29*1.5,"-",MID(C29,FIND("-",C29)+1,3)*F29*1.5)))</f>
        <v>0</v>
      </c>
      <c r="L29" s="227">
        <f>IF(D29="yes",_xlfn.CONCAT(LEFT(C29,FIND("-",C29)-1)*F29,"-",MID(C29,FIND("-",C29)+1,3)*F29),0)</f>
        <v>0</v>
      </c>
      <c r="M29" s="235" t="e">
        <f>VALUE(LEFT(I29,FIND("-",I29)-1))</f>
        <v>#VALUE!</v>
      </c>
      <c r="N29" s="235" t="e">
        <f>VALUE(MID(I29,FIND("-",I29)+1,3))</f>
        <v>#VALUE!</v>
      </c>
      <c r="O29" s="236"/>
      <c r="P29" s="230"/>
    </row>
    <row r="30" spans="1:17" x14ac:dyDescent="0.25">
      <c r="A30" s="323"/>
      <c r="B30" s="269"/>
      <c r="C30" s="339"/>
      <c r="D30" s="339"/>
      <c r="E30" s="405"/>
      <c r="F30" s="270"/>
      <c r="G30" s="416"/>
      <c r="H30" s="251"/>
      <c r="I30" s="251"/>
      <c r="J30" s="337"/>
      <c r="M30" s="235"/>
      <c r="N30" s="235"/>
    </row>
    <row r="31" spans="1:17" ht="15.75" x14ac:dyDescent="0.25">
      <c r="A31" s="338" t="s">
        <v>85</v>
      </c>
      <c r="B31" s="332"/>
      <c r="C31" s="332"/>
      <c r="D31" s="332"/>
      <c r="E31" s="332"/>
      <c r="F31" s="332"/>
      <c r="G31" s="332"/>
      <c r="H31" s="413"/>
      <c r="I31" s="332"/>
      <c r="J31" s="403"/>
      <c r="M31" s="235"/>
      <c r="N31" s="235"/>
      <c r="O31" s="233"/>
    </row>
    <row r="32" spans="1:17" ht="15" customHeight="1" x14ac:dyDescent="0.25">
      <c r="A32" s="562" t="s">
        <v>276</v>
      </c>
      <c r="B32" s="285" t="s">
        <v>24</v>
      </c>
      <c r="C32" s="286" t="s">
        <v>239</v>
      </c>
      <c r="D32" s="237"/>
      <c r="E32" s="287"/>
      <c r="F32" s="247"/>
      <c r="G32" s="410" t="s">
        <v>151</v>
      </c>
      <c r="H32" s="417"/>
      <c r="I32" s="349">
        <f>IF(OR(E32="",E32="normal complexity"),L32,K32)</f>
        <v>0</v>
      </c>
      <c r="J32" s="288"/>
      <c r="K32" s="234" t="b">
        <f>IF(AND(D32="yes",E32="less complex than normal"),_xlfn.CONCAT(LEFT(C32,FIND("-",C32)-1)*F32*0.5,"-",MID(C32,FIND("-",C32)+1,3)*F32*0.5),IF(AND(D32="yes",E32="highly complex"),_xlfn.CONCAT(LEFT(C32,FIND("-",C32)-1)*F32*1.5,"-",MID(C32,FIND("-",C32)+1,3)*F32*1.5)))</f>
        <v>0</v>
      </c>
      <c r="L32" s="227">
        <f>IF(D32="yes",_xlfn.CONCAT(LEFT(C32,FIND("-",C32)-1)*F32,"-",MID(C32,FIND("-",C32)+1,3)*F32),0)</f>
        <v>0</v>
      </c>
      <c r="M32" s="235" t="e">
        <f>VALUE(LEFT(I32,FIND("-",I32)-1))</f>
        <v>#VALUE!</v>
      </c>
      <c r="N32" s="235" t="e">
        <f>VALUE(MID(I32,FIND("-",I32)+1,3))</f>
        <v>#VALUE!</v>
      </c>
      <c r="O32" s="233"/>
    </row>
    <row r="33" spans="1:16" ht="17.25" customHeight="1" x14ac:dyDescent="0.25">
      <c r="A33" s="563"/>
      <c r="B33" s="342" t="s">
        <v>257</v>
      </c>
      <c r="C33" s="341" t="s">
        <v>88</v>
      </c>
      <c r="D33" s="237"/>
      <c r="E33" s="340"/>
      <c r="F33" s="247"/>
      <c r="G33" s="410" t="s">
        <v>151</v>
      </c>
      <c r="H33" s="418"/>
      <c r="I33" s="318">
        <f>IF(OR(E33="",E33="normal complexity"),L33,K33)</f>
        <v>0</v>
      </c>
      <c r="J33" s="284"/>
      <c r="K33" s="234" t="b">
        <f>IF(AND(D33="yes",E33="less complex than normal"),_xlfn.CONCAT(LEFT(C33,FIND("-",C33)-1)*F33*0.5,"-",MID(C33,FIND("-",C33)+1,3)*F33*0.5),IF(AND(D33="yes",E33="highly complex"),_xlfn.CONCAT(LEFT(C33,FIND("-",C33)-1)*F33*1.5,"-",MID(C33,FIND("-",C33)+1,3)*F33*1.5)))</f>
        <v>0</v>
      </c>
      <c r="L33" s="227">
        <f>IF(D33="yes",_xlfn.CONCAT(LEFT(C33,FIND("-",C33)-1)*F33,"-",MID(C33,FIND("-",C33)+1,3)*F33),0)</f>
        <v>0</v>
      </c>
      <c r="M33" s="235" t="e">
        <f>VALUE(LEFT(I33,FIND("-",I33)-1))</f>
        <v>#VALUE!</v>
      </c>
      <c r="N33" s="235" t="e">
        <f>VALUE(MID(I33,FIND("-",I33)+1,3))</f>
        <v>#VALUE!</v>
      </c>
      <c r="O33" s="233"/>
    </row>
    <row r="34" spans="1:16" ht="17.25" customHeight="1" x14ac:dyDescent="0.25">
      <c r="A34" s="343"/>
      <c r="B34" s="344"/>
      <c r="C34" s="345"/>
      <c r="D34" s="405"/>
      <c r="E34" s="326"/>
      <c r="F34" s="345"/>
      <c r="G34" s="293"/>
      <c r="H34" s="251"/>
      <c r="I34" s="251"/>
      <c r="J34" s="337"/>
      <c r="M34" s="235"/>
      <c r="N34" s="235"/>
    </row>
    <row r="35" spans="1:16" ht="17.25" customHeight="1" x14ac:dyDescent="0.25">
      <c r="A35" s="334" t="s">
        <v>91</v>
      </c>
      <c r="B35" s="321"/>
      <c r="C35" s="321"/>
      <c r="D35" s="332"/>
      <c r="E35" s="321"/>
      <c r="F35" s="321"/>
      <c r="G35" s="332"/>
      <c r="H35" s="413"/>
      <c r="I35" s="332"/>
      <c r="J35" s="403"/>
      <c r="M35" s="235"/>
      <c r="N35" s="235"/>
    </row>
    <row r="36" spans="1:16" ht="15" customHeight="1" x14ac:dyDescent="0.25">
      <c r="A36" s="276" t="s">
        <v>255</v>
      </c>
      <c r="B36" s="253" t="s">
        <v>47</v>
      </c>
      <c r="C36" s="254" t="s">
        <v>88</v>
      </c>
      <c r="D36" s="237"/>
      <c r="E36" s="287"/>
      <c r="F36" s="247"/>
      <c r="G36" s="419" t="s">
        <v>151</v>
      </c>
      <c r="H36" s="277"/>
      <c r="I36" s="349">
        <f>IF(OR(E36="",E36="normal complexity"),L36,K36)</f>
        <v>0</v>
      </c>
      <c r="J36" s="284"/>
      <c r="K36" s="234" t="b">
        <f>IF(AND(D36="yes",E36="less complex than normal"),_xlfn.CONCAT(LEFT(C36,FIND("-",C36)-1)*F36*0.5,"-",MID(C36,FIND("-",C36)+1,3)*F36*0.5),IF(AND(D36="yes",E36="highly complex"),_xlfn.CONCAT(LEFT(C36,FIND("-",C36)-1)*F36*1.5,"-",MID(C36,FIND("-",C36)+1,3)*F36*1.5)))</f>
        <v>0</v>
      </c>
      <c r="L36" s="227">
        <f>IF(D36="yes",_xlfn.CONCAT(LEFT(C36,FIND("-",C36)-1)*F36,"-",MID(C36,FIND("-",C36)+1,3)*F36),0)</f>
        <v>0</v>
      </c>
      <c r="M36" s="235" t="e">
        <f>VALUE(LEFT(I36,FIND("-",I36)-1))</f>
        <v>#VALUE!</v>
      </c>
      <c r="N36" s="235" t="e">
        <f>VALUE(MID(I36,FIND("-",I36)+1,3))</f>
        <v>#VALUE!</v>
      </c>
    </row>
    <row r="37" spans="1:16" ht="15" customHeight="1" x14ac:dyDescent="0.25">
      <c r="A37" s="276" t="s">
        <v>256</v>
      </c>
      <c r="B37" s="253" t="s">
        <v>47</v>
      </c>
      <c r="C37" s="254" t="s">
        <v>72</v>
      </c>
      <c r="D37" s="290"/>
      <c r="E37" s="287"/>
      <c r="F37" s="247"/>
      <c r="G37" s="419" t="s">
        <v>151</v>
      </c>
      <c r="H37" s="277"/>
      <c r="I37" s="349">
        <f>IF(OR(E37="",E37="normal complexity"),L37,K37)</f>
        <v>0</v>
      </c>
      <c r="J37" s="284"/>
      <c r="K37" s="234" t="b">
        <f>IF(AND(D37="yes",E37="less complex than normal"),_xlfn.CONCAT(LEFT(C37,FIND("-",C37)-1)*F37*0.5,"-",MID(C37,FIND("-",C37)+1,3)*F37*0.5),IF(AND(D37="yes",E37="highly complex"),_xlfn.CONCAT(LEFT(C37,FIND("-",C37)-1)*F37*1.5,"-",MID(C37,FIND("-",C37)+1,3)*F37*1.5)))</f>
        <v>0</v>
      </c>
      <c r="L37" s="227">
        <f>IF(D37="yes",_xlfn.CONCAT(LEFT(C37,FIND("-",C37)-1)*F37,"-",MID(C37,FIND("-",C37)+1,3)*F37),0)</f>
        <v>0</v>
      </c>
      <c r="M37" s="235" t="e">
        <f>VALUE(LEFT(I37,FIND("-",I37)-1))</f>
        <v>#VALUE!</v>
      </c>
      <c r="N37" s="235" t="e">
        <f>VALUE(MID(I37,FIND("-",I37)+1,3))</f>
        <v>#VALUE!</v>
      </c>
    </row>
    <row r="38" spans="1:16" ht="15" customHeight="1" x14ac:dyDescent="0.25">
      <c r="A38" s="276" t="s">
        <v>93</v>
      </c>
      <c r="B38" s="291" t="s">
        <v>47</v>
      </c>
      <c r="C38" s="254" t="s">
        <v>72</v>
      </c>
      <c r="D38" s="290"/>
      <c r="E38" s="287"/>
      <c r="F38" s="248"/>
      <c r="G38" s="410" t="s">
        <v>151</v>
      </c>
      <c r="H38" s="277"/>
      <c r="I38" s="349">
        <f>IF(OR(E38="",E38="normal complexity"),L38,K38)</f>
        <v>0</v>
      </c>
      <c r="J38" s="284"/>
      <c r="K38" s="234" t="b">
        <f>IF(AND(D38="yes",E38="less complex than normal"),_xlfn.CONCAT(LEFT(C38,FIND("-",C38)-1)*F38*0.5,"-",MID(C38,FIND("-",C38)+1,3)*F38*0.5),IF(AND(D38="yes",E38="highly complex"),_xlfn.CONCAT(LEFT(C38,FIND("-",C38)-1)*F38*1.5,"-",MID(C38,FIND("-",C38)+1,3)*F38*1.5)))</f>
        <v>0</v>
      </c>
      <c r="L38" s="227">
        <f>IF(D38="yes",_xlfn.CONCAT(LEFT(C38,FIND("-",C38)-1)*F38,"-",MID(C38,FIND("-",C38)+1,3)*F38),0)</f>
        <v>0</v>
      </c>
      <c r="M38" s="235" t="e">
        <f>VALUE(LEFT(I38,FIND("-",I38)-1))</f>
        <v>#VALUE!</v>
      </c>
      <c r="N38" s="235" t="e">
        <f>VALUE(MID(I38,FIND("-",I38)+1,3))</f>
        <v>#VALUE!</v>
      </c>
    </row>
    <row r="39" spans="1:16" ht="15" customHeight="1" x14ac:dyDescent="0.25">
      <c r="A39" s="276" t="s">
        <v>94</v>
      </c>
      <c r="B39" s="291" t="s">
        <v>47</v>
      </c>
      <c r="C39" s="292" t="s">
        <v>72</v>
      </c>
      <c r="D39" s="237"/>
      <c r="E39" s="287"/>
      <c r="F39" s="248"/>
      <c r="G39" s="410" t="s">
        <v>151</v>
      </c>
      <c r="H39" s="277"/>
      <c r="I39" s="349">
        <f>IF(OR(E39="",E39="normal complexity"),L39,K39)</f>
        <v>0</v>
      </c>
      <c r="J39" s="284"/>
      <c r="K39" s="234" t="b">
        <f>IF(AND(D39="yes",E39="less complex than normal"),_xlfn.CONCAT(LEFT(C39,FIND("-",C39)-1)*F39*0.5,"-",MID(C39,FIND("-",C39)+1,3)*F39*0.5),IF(AND(D39="yes",E39="highly complex"),_xlfn.CONCAT(LEFT(C39,FIND("-",C39)-1)*F39*1.5,"-",MID(C39,FIND("-",C39)+1,3)*F39*1.5)))</f>
        <v>0</v>
      </c>
      <c r="L39" s="227">
        <f>IF(D39="yes",_xlfn.CONCAT(LEFT(C39,FIND("-",C39)-1)*F39,"-",MID(C39,FIND("-",C39)+1,3)*F39),0)</f>
        <v>0</v>
      </c>
      <c r="M39" s="235" t="e">
        <f>VALUE(LEFT(I39,FIND("-",I39)-1))</f>
        <v>#VALUE!</v>
      </c>
      <c r="N39" s="235" t="e">
        <f>VALUE(MID(I39,FIND("-",I39)+1,3))</f>
        <v>#VALUE!</v>
      </c>
      <c r="O39" s="236"/>
    </row>
    <row r="40" spans="1:16" ht="15" customHeight="1" x14ac:dyDescent="0.25">
      <c r="A40" s="276" t="s">
        <v>103</v>
      </c>
      <c r="B40" s="291" t="s">
        <v>47</v>
      </c>
      <c r="C40" s="292" t="s">
        <v>104</v>
      </c>
      <c r="D40" s="347"/>
      <c r="E40" s="340"/>
      <c r="F40" s="348"/>
      <c r="G40" s="410" t="s">
        <v>151</v>
      </c>
      <c r="H40" s="420"/>
      <c r="I40" s="318">
        <f>IF(OR(E40="",E40="normal complexity"),L40,K40)</f>
        <v>0</v>
      </c>
      <c r="J40" s="252"/>
      <c r="K40" s="234" t="b">
        <f>IF(AND(D40="yes",E40="less complex than normal"),_xlfn.CONCAT(LEFT(C40,FIND("-",C40)-1)*F40*0.5,"-",MID(C40,FIND("-",C40)+1,3)*F40*0.5),IF(AND(D40="yes",E40="highly complex"),_xlfn.CONCAT(LEFT(C40,FIND("-",C40)-1)*F40*1.5,"-",MID(C40,FIND("-",C40)+1,3)*F40*1.5)))</f>
        <v>0</v>
      </c>
      <c r="L40" s="227">
        <f>IF(D40="yes",_xlfn.CONCAT(LEFT(C40,FIND("-",C40)-1)*F40,"-",MID(C40,FIND("-",C40)+1,3)*F40),0)</f>
        <v>0</v>
      </c>
      <c r="M40" s="235" t="e">
        <f>VALUE(LEFT(I40,FIND("-",I40)-1))</f>
        <v>#VALUE!</v>
      </c>
      <c r="N40" s="235" t="e">
        <f>VALUE(MID(I40,FIND("-",I40)+1,3))</f>
        <v>#VALUE!</v>
      </c>
    </row>
    <row r="41" spans="1:16" x14ac:dyDescent="0.25">
      <c r="A41" s="289"/>
      <c r="B41" s="251"/>
      <c r="C41" s="293"/>
      <c r="D41" s="339"/>
      <c r="E41" s="339"/>
      <c r="F41" s="336"/>
      <c r="G41" s="408"/>
      <c r="H41" s="251"/>
      <c r="I41" s="251"/>
      <c r="J41" s="251"/>
      <c r="M41" s="235"/>
      <c r="N41" s="235"/>
    </row>
    <row r="42" spans="1:16" ht="15.75" x14ac:dyDescent="0.25">
      <c r="A42" s="320" t="s">
        <v>95</v>
      </c>
      <c r="B42" s="332"/>
      <c r="C42" s="332"/>
      <c r="D42" s="332"/>
      <c r="E42" s="332"/>
      <c r="F42" s="332"/>
      <c r="G42" s="332"/>
      <c r="H42" s="332"/>
      <c r="I42" s="332"/>
      <c r="J42" s="403"/>
      <c r="M42" s="235"/>
      <c r="N42" s="235"/>
      <c r="O42" s="236"/>
    </row>
    <row r="43" spans="1:16" ht="15" customHeight="1" x14ac:dyDescent="0.25">
      <c r="A43" s="294" t="s">
        <v>163</v>
      </c>
      <c r="B43" s="295" t="s">
        <v>47</v>
      </c>
      <c r="C43" s="292">
        <v>30</v>
      </c>
      <c r="D43" s="296"/>
      <c r="E43" s="287"/>
      <c r="F43" s="249"/>
      <c r="G43" s="410" t="s">
        <v>151</v>
      </c>
      <c r="H43" s="277"/>
      <c r="I43" s="349">
        <f>IF(OR(E43="",E43="normal complexity"),L43,K43)</f>
        <v>0</v>
      </c>
      <c r="J43" s="284"/>
      <c r="K43" s="234">
        <f>IF(AND(D43="yes",E43="less complex than normal"),C43*F43*0.5,IF(AND(D43="yes",E43="highly complex"),C43*F43*1.5,0))</f>
        <v>0</v>
      </c>
      <c r="L43" s="227">
        <f>IF(D43="yes",C43*F43,0)</f>
        <v>0</v>
      </c>
      <c r="M43" s="235">
        <f>I43</f>
        <v>0</v>
      </c>
      <c r="N43" s="235">
        <f>I43</f>
        <v>0</v>
      </c>
      <c r="O43" s="233"/>
    </row>
    <row r="44" spans="1:16" ht="15" customHeight="1" x14ac:dyDescent="0.25">
      <c r="A44" s="351" t="s">
        <v>164</v>
      </c>
      <c r="B44" s="295" t="s">
        <v>47</v>
      </c>
      <c r="C44" s="254" t="s">
        <v>97</v>
      </c>
      <c r="D44" s="297"/>
      <c r="E44" s="287"/>
      <c r="F44" s="249"/>
      <c r="G44" s="410" t="s">
        <v>151</v>
      </c>
      <c r="H44" s="277"/>
      <c r="I44" s="349">
        <f>IF(OR(E44="",E44="normal complexity"),L44,K44)</f>
        <v>0</v>
      </c>
      <c r="J44" s="284"/>
      <c r="K44" s="234" t="b">
        <f>IF(AND(D44="yes",E44="less complex than normal"),_xlfn.CONCAT(LEFT(C44,FIND("-",C44)-1)*F44*0.5,"-",MID(C44,FIND("-",C44)+1,3)*F44*0.5),IF(AND(D44="yes",E44="highly complex"),_xlfn.CONCAT(LEFT(C44,FIND("-",C44)-1)*F44*1.5,"-",MID(C44,FIND("-",C44)+1,3)*F44*1.5)))</f>
        <v>0</v>
      </c>
      <c r="L44" s="227">
        <f>IF(D44="yes",_xlfn.CONCAT(LEFT(C44,FIND("-",C44)-1)*F44,"-",MID(C44,FIND("-",C44)+1,3)*F44),0)</f>
        <v>0</v>
      </c>
      <c r="M44" s="235" t="e">
        <f>VALUE(LEFT(I44,FIND("-",I44)-1))</f>
        <v>#VALUE!</v>
      </c>
      <c r="N44" s="235" t="e">
        <f>VALUE(MID(I44,FIND("-",I44)+1,3))</f>
        <v>#VALUE!</v>
      </c>
      <c r="O44" s="236"/>
    </row>
    <row r="45" spans="1:16" ht="15" customHeight="1" x14ac:dyDescent="0.25">
      <c r="A45" s="351" t="s">
        <v>165</v>
      </c>
      <c r="B45" s="301" t="s">
        <v>47</v>
      </c>
      <c r="C45" s="352">
        <v>5</v>
      </c>
      <c r="D45" s="347"/>
      <c r="E45" s="340"/>
      <c r="F45" s="353"/>
      <c r="G45" s="410" t="s">
        <v>151</v>
      </c>
      <c r="H45" s="420"/>
      <c r="I45" s="350">
        <f>IF(OR(E45="",E45="normal complexity"),L45,K45)</f>
        <v>0</v>
      </c>
      <c r="J45" s="314"/>
      <c r="K45" s="234">
        <f>IF(AND(D45="yes",E45="less complex than normal"),C45*F45*0.5,IF(AND(D45="yes",E45="highly complex"),C45*F45*1.5,0))</f>
        <v>0</v>
      </c>
      <c r="L45" s="227">
        <f>IF(D45="yes",C45*F45,0)</f>
        <v>0</v>
      </c>
      <c r="M45" s="235">
        <f>I45</f>
        <v>0</v>
      </c>
      <c r="N45" s="235">
        <f>I45</f>
        <v>0</v>
      </c>
      <c r="O45" s="236"/>
    </row>
    <row r="46" spans="1:16" x14ac:dyDescent="0.25">
      <c r="A46" s="361"/>
      <c r="B46" s="335"/>
      <c r="C46" s="362"/>
      <c r="D46" s="326"/>
      <c r="E46" s="326"/>
      <c r="F46" s="362"/>
      <c r="G46" s="326"/>
      <c r="H46" s="325"/>
      <c r="I46" s="325"/>
      <c r="J46" s="325"/>
      <c r="K46" s="307"/>
      <c r="L46" s="307"/>
      <c r="M46" s="355"/>
      <c r="N46" s="355"/>
      <c r="O46" s="307"/>
      <c r="P46" s="307"/>
    </row>
    <row r="47" spans="1:16" ht="15.75" x14ac:dyDescent="0.25">
      <c r="A47" s="338" t="s">
        <v>119</v>
      </c>
      <c r="B47" s="321"/>
      <c r="C47" s="321"/>
      <c r="D47" s="321"/>
      <c r="E47" s="321"/>
      <c r="F47" s="321"/>
      <c r="G47" s="321"/>
      <c r="H47" s="321"/>
      <c r="I47" s="321"/>
      <c r="J47" s="403"/>
      <c r="K47" s="307"/>
      <c r="L47" s="307"/>
      <c r="M47" s="355"/>
      <c r="N47" s="355"/>
      <c r="O47" s="356"/>
      <c r="P47" s="230"/>
    </row>
    <row r="48" spans="1:16" ht="21.75" customHeight="1" x14ac:dyDescent="0.25">
      <c r="A48" s="298" t="s">
        <v>254</v>
      </c>
      <c r="B48" s="291" t="s">
        <v>38</v>
      </c>
      <c r="C48" s="254">
        <v>30</v>
      </c>
      <c r="D48" s="290"/>
      <c r="E48" s="287"/>
      <c r="F48" s="411"/>
      <c r="G48" s="411"/>
      <c r="H48" s="277"/>
      <c r="I48" s="250">
        <f>IF(OR(E48="",E48="normal complexity"),L48,K48)</f>
        <v>0</v>
      </c>
      <c r="J48" s="252"/>
      <c r="K48" s="354">
        <f>IF(AND(D48="yes",E48="less complex than normal"),C48*0.5,IF(AND(D48="yes",E48="highly complex"),C48*1.5,0))</f>
        <v>0</v>
      </c>
      <c r="L48" s="307">
        <f>IF(D48="yes",C48,0)</f>
        <v>0</v>
      </c>
      <c r="M48" s="355">
        <f>I48</f>
        <v>0</v>
      </c>
      <c r="N48" s="355">
        <f>I48</f>
        <v>0</v>
      </c>
      <c r="O48" s="356"/>
    </row>
    <row r="49" spans="1:17" ht="61.5" customHeight="1" x14ac:dyDescent="0.25">
      <c r="A49" s="240" t="s">
        <v>289</v>
      </c>
      <c r="B49" s="299" t="s">
        <v>47</v>
      </c>
      <c r="C49" s="274" t="s">
        <v>77</v>
      </c>
      <c r="D49" s="300"/>
      <c r="E49" s="287"/>
      <c r="F49" s="249"/>
      <c r="G49" s="410" t="s">
        <v>151</v>
      </c>
      <c r="H49" s="277"/>
      <c r="I49" s="330">
        <f>IF(OR(E49="",E49="normal complexity"),L49,K49)</f>
        <v>0</v>
      </c>
      <c r="J49" s="346"/>
      <c r="K49" s="354" t="b">
        <f>IF(AND(D49="yes",E49="less complex than normal"),_xlfn.CONCAT(LEFT(C49,FIND("-",C49)-1)*F49*0.5,"-",MID(C49,FIND("-",C49)+1,3)*F49*0.5),IF(AND(D49="yes",E49="highly complex"),_xlfn.CONCAT(LEFT(C49,FIND("-",C49)-1)*F49*1.5,"-",MID(C49,FIND("-",C49)+1,3)*F49*1.5)))</f>
        <v>0</v>
      </c>
      <c r="L49" s="307">
        <f t="shared" ref="L49:L52" si="0">IF(D49="yes",_xlfn.CONCAT(LEFT(C49,FIND("-",C49)-1)*F49,"-",MID(C49,FIND("-",C49)+1,3)*F49),0)</f>
        <v>0</v>
      </c>
      <c r="M49" s="355" t="e">
        <f>VALUE(LEFT(I49,FIND("-",I49)-1))</f>
        <v>#VALUE!</v>
      </c>
      <c r="N49" s="355" t="e">
        <f>VALUE(MID(I49,FIND("-",I49)+1,3))</f>
        <v>#VALUE!</v>
      </c>
      <c r="O49" s="356"/>
      <c r="P49" s="230"/>
      <c r="Q49" s="307"/>
    </row>
    <row r="50" spans="1:17" ht="43.5" customHeight="1" x14ac:dyDescent="0.25">
      <c r="A50" s="240" t="s">
        <v>236</v>
      </c>
      <c r="B50" s="301" t="s">
        <v>47</v>
      </c>
      <c r="C50" s="302" t="s">
        <v>237</v>
      </c>
      <c r="D50" s="303"/>
      <c r="E50" s="287"/>
      <c r="F50" s="249"/>
      <c r="G50" s="410" t="s">
        <v>151</v>
      </c>
      <c r="H50" s="277"/>
      <c r="I50" s="349">
        <f>IF(OR(E50="",E50="normal complexity"),L50,K50)</f>
        <v>0</v>
      </c>
      <c r="J50" s="252"/>
      <c r="K50" s="354" t="b">
        <f>IF(AND(D50="yes",E50="less complex than normal"),_xlfn.CONCAT(LEFT(C50,FIND("-",C50)-1)*F50*0.5,"-",MID(C50,FIND("-",C50)+1,3)*F50*0.5),IF(AND(D50="yes",E50="highly complex"),_xlfn.CONCAT(LEFT(C50,FIND("-",C50)-1)*F50*1.5,"-",MID(C50,FIND("-",C50)+1,3)*F50*1.5)))</f>
        <v>0</v>
      </c>
      <c r="L50" s="307">
        <f t="shared" si="0"/>
        <v>0</v>
      </c>
      <c r="M50" s="355" t="e">
        <f t="shared" ref="M50:M52" si="1">VALUE(LEFT(I50,FIND("-",I50)-1))</f>
        <v>#VALUE!</v>
      </c>
      <c r="N50" s="355" t="e">
        <f t="shared" ref="N50:N52" si="2">VALUE(MID(I50,FIND("-",I50)+1,3))</f>
        <v>#VALUE!</v>
      </c>
      <c r="O50" s="356"/>
      <c r="Q50" s="307"/>
    </row>
    <row r="51" spans="1:17" ht="15" customHeight="1" x14ac:dyDescent="0.25">
      <c r="A51" s="276" t="s">
        <v>68</v>
      </c>
      <c r="B51" s="253" t="s">
        <v>47</v>
      </c>
      <c r="C51" s="254" t="s">
        <v>72</v>
      </c>
      <c r="D51" s="303"/>
      <c r="E51" s="287"/>
      <c r="F51" s="249"/>
      <c r="G51" s="410" t="s">
        <v>151</v>
      </c>
      <c r="H51" s="277"/>
      <c r="I51" s="349">
        <f>IF(OR(E51="",E51="normal complexity"),L51,K51)</f>
        <v>0</v>
      </c>
      <c r="J51" s="252"/>
      <c r="K51" s="354" t="b">
        <f>IF(AND(D51="yes",E51="less complex than normal"),_xlfn.CONCAT(LEFT(C51,FIND("-",C51)-1)*F51*0.5,"-",MID(C51,FIND("-",C51)+1,3)*F51*0.5),IF(AND(D51="yes",E51="highly complex"),_xlfn.CONCAT(LEFT(C51,FIND("-",C51)-1)*F51*1.5,"-",MID(C51,FIND("-",C51)+1,3)*F51*1.5)))</f>
        <v>0</v>
      </c>
      <c r="L51" s="307">
        <f t="shared" si="0"/>
        <v>0</v>
      </c>
      <c r="M51" s="355" t="e">
        <f t="shared" si="1"/>
        <v>#VALUE!</v>
      </c>
      <c r="N51" s="355" t="e">
        <f t="shared" si="2"/>
        <v>#VALUE!</v>
      </c>
      <c r="O51" s="356"/>
    </row>
    <row r="52" spans="1:17" ht="15" customHeight="1" x14ac:dyDescent="0.25">
      <c r="A52" s="298" t="s">
        <v>105</v>
      </c>
      <c r="B52" s="253" t="s">
        <v>47</v>
      </c>
      <c r="C52" s="254" t="s">
        <v>72</v>
      </c>
      <c r="D52" s="303"/>
      <c r="E52" s="340"/>
      <c r="F52" s="249"/>
      <c r="G52" s="410" t="s">
        <v>151</v>
      </c>
      <c r="H52" s="412"/>
      <c r="I52" s="350">
        <f>IF(OR(E52="",E52="normal complexity"),L52,K52)</f>
        <v>0</v>
      </c>
      <c r="J52" s="252"/>
      <c r="K52" s="357" t="b">
        <f>IF(AND(D52="yes",E52="less complex than normal"),_xlfn.CONCAT(LEFT(C52,FIND("-",C52)-1)*F52*0.5,"-",MID(C52,FIND("-",C52)+1,3)*F52*0.5),IF(AND(D52="yes",E52="highly complex"),_xlfn.CONCAT(LEFT(C52,FIND("-",C52)-1)*F52*1.5,"-",MID(C52,FIND("-",C52)+1,3)*F52*1.5)))</f>
        <v>0</v>
      </c>
      <c r="L52" s="358">
        <f t="shared" si="0"/>
        <v>0</v>
      </c>
      <c r="M52" s="359" t="e">
        <f t="shared" si="1"/>
        <v>#VALUE!</v>
      </c>
      <c r="N52" s="359" t="e">
        <f t="shared" si="2"/>
        <v>#VALUE!</v>
      </c>
      <c r="O52" s="360"/>
      <c r="Q52" s="372"/>
    </row>
    <row r="53" spans="1:17" x14ac:dyDescent="0.25">
      <c r="A53" s="421"/>
      <c r="B53" s="422"/>
      <c r="C53" s="423"/>
      <c r="D53" s="424"/>
      <c r="E53" s="425"/>
      <c r="F53" s="426"/>
      <c r="G53" s="427"/>
      <c r="H53" s="428"/>
      <c r="I53" s="429"/>
      <c r="J53" s="422"/>
      <c r="L53" s="227" t="s">
        <v>232</v>
      </c>
      <c r="M53" s="227">
        <f>_xlfn.AGGREGATE(9,6,M13:M52)</f>
        <v>0</v>
      </c>
      <c r="N53" s="227">
        <f>_xlfn.AGGREGATE(9,6,N13:N52)</f>
        <v>0</v>
      </c>
    </row>
    <row r="54" spans="1:17" s="238" customFormat="1" ht="21" x14ac:dyDescent="0.25">
      <c r="A54" s="566" t="s">
        <v>107</v>
      </c>
      <c r="B54" s="567"/>
      <c r="C54" s="567"/>
      <c r="D54" s="568"/>
      <c r="E54" s="430"/>
      <c r="F54" s="431"/>
      <c r="G54" s="432"/>
      <c r="H54" s="432"/>
      <c r="I54" s="432"/>
      <c r="J54" s="432"/>
      <c r="L54" s="238" t="s">
        <v>106</v>
      </c>
      <c r="M54" s="238">
        <f>SUM(D57,D59,D61,D63, D65)</f>
        <v>0</v>
      </c>
      <c r="N54" s="238">
        <f>SUM(D57,D59,D61,D63,D65)</f>
        <v>0</v>
      </c>
    </row>
    <row r="55" spans="1:17" s="238" customFormat="1" ht="33.75" customHeight="1" x14ac:dyDescent="0.25">
      <c r="A55" s="370" t="s">
        <v>57</v>
      </c>
      <c r="B55" s="371"/>
      <c r="C55" s="440" t="s">
        <v>288</v>
      </c>
      <c r="D55" s="433" t="s">
        <v>162</v>
      </c>
      <c r="E55" s="368"/>
      <c r="F55" s="368"/>
      <c r="L55" s="238" t="s">
        <v>233</v>
      </c>
      <c r="M55" s="238">
        <f>SUM(M53:M54)</f>
        <v>0</v>
      </c>
      <c r="N55" s="238">
        <f>SUM(N53:N54)</f>
        <v>0</v>
      </c>
    </row>
    <row r="56" spans="1:17" s="238" customFormat="1" ht="48" customHeight="1" x14ac:dyDescent="0.25">
      <c r="A56" s="576" t="s">
        <v>280</v>
      </c>
      <c r="B56" s="577"/>
      <c r="C56" s="578"/>
      <c r="D56" s="579"/>
      <c r="E56" s="541"/>
      <c r="F56" s="553"/>
      <c r="L56" s="238" t="s">
        <v>234</v>
      </c>
      <c r="M56" s="238">
        <f>M55/60</f>
        <v>0</v>
      </c>
      <c r="N56" s="238">
        <f>N55/60</f>
        <v>0</v>
      </c>
    </row>
    <row r="57" spans="1:17" s="238" customFormat="1" ht="48.75" customHeight="1" x14ac:dyDescent="0.25">
      <c r="A57" s="571" t="s">
        <v>292</v>
      </c>
      <c r="B57" s="572"/>
      <c r="C57" s="442" t="s">
        <v>266</v>
      </c>
      <c r="D57" s="441"/>
      <c r="E57" s="541"/>
      <c r="F57" s="553"/>
    </row>
    <row r="58" spans="1:17" s="238" customFormat="1" ht="53.25" customHeight="1" x14ac:dyDescent="0.25">
      <c r="A58" s="556" t="s">
        <v>283</v>
      </c>
      <c r="B58" s="573"/>
      <c r="C58" s="574"/>
      <c r="D58" s="575"/>
      <c r="E58" s="553"/>
      <c r="F58" s="553"/>
      <c r="G58" s="239"/>
    </row>
    <row r="59" spans="1:17" s="238" customFormat="1" ht="54.75" customHeight="1" x14ac:dyDescent="0.25">
      <c r="A59" s="569" t="s">
        <v>281</v>
      </c>
      <c r="B59" s="570"/>
      <c r="C59" s="443" t="s">
        <v>266</v>
      </c>
      <c r="D59" s="444"/>
      <c r="E59" s="553"/>
      <c r="F59" s="553"/>
      <c r="G59" s="239"/>
    </row>
    <row r="60" spans="1:17" ht="55.5" customHeight="1" x14ac:dyDescent="0.25">
      <c r="A60" s="534" t="s">
        <v>286</v>
      </c>
      <c r="B60" s="557"/>
      <c r="C60" s="558"/>
      <c r="D60" s="559"/>
      <c r="E60" s="553"/>
      <c r="F60" s="553"/>
      <c r="G60" s="366"/>
      <c r="H60" s="238"/>
      <c r="I60" s="238"/>
    </row>
    <row r="61" spans="1:17" ht="57" customHeight="1" x14ac:dyDescent="0.25">
      <c r="A61" s="564" t="s">
        <v>282</v>
      </c>
      <c r="B61" s="565"/>
      <c r="C61" s="443" t="s">
        <v>266</v>
      </c>
      <c r="D61" s="444"/>
      <c r="E61" s="553"/>
      <c r="F61" s="553"/>
      <c r="G61" s="366"/>
      <c r="H61" s="238"/>
      <c r="I61" s="238"/>
    </row>
    <row r="62" spans="1:17" ht="52.5" customHeight="1" x14ac:dyDescent="0.25">
      <c r="A62" s="556" t="s">
        <v>287</v>
      </c>
      <c r="B62" s="557"/>
      <c r="C62" s="558"/>
      <c r="D62" s="559"/>
      <c r="E62" s="540"/>
      <c r="F62" s="540"/>
      <c r="G62" s="239"/>
      <c r="H62" s="238"/>
      <c r="I62" s="238"/>
    </row>
    <row r="63" spans="1:17" ht="54.75" customHeight="1" x14ac:dyDescent="0.25">
      <c r="A63" s="554" t="s">
        <v>284</v>
      </c>
      <c r="B63" s="555"/>
      <c r="C63" s="443" t="s">
        <v>266</v>
      </c>
      <c r="D63" s="444"/>
      <c r="E63" s="540"/>
      <c r="F63" s="540"/>
      <c r="G63" s="239"/>
      <c r="H63" s="238"/>
      <c r="I63" s="238"/>
    </row>
    <row r="64" spans="1:17" ht="57.75" customHeight="1" x14ac:dyDescent="0.25">
      <c r="A64" s="534" t="s">
        <v>285</v>
      </c>
      <c r="B64" s="535"/>
      <c r="C64" s="536"/>
      <c r="D64" s="537"/>
      <c r="E64" s="540"/>
      <c r="F64" s="540"/>
      <c r="G64" s="239"/>
      <c r="H64" s="238"/>
      <c r="I64" s="238"/>
    </row>
    <row r="65" spans="1:9" ht="59.25" customHeight="1" x14ac:dyDescent="0.25">
      <c r="A65" s="538" t="s">
        <v>290</v>
      </c>
      <c r="B65" s="539"/>
      <c r="C65" s="445" t="s">
        <v>274</v>
      </c>
      <c r="D65" s="434"/>
      <c r="E65" s="540"/>
      <c r="F65" s="540"/>
      <c r="G65" s="239"/>
      <c r="H65" s="238"/>
      <c r="I65" s="238"/>
    </row>
    <row r="66" spans="1:9" ht="33.75" customHeight="1" x14ac:dyDescent="0.25">
      <c r="A66" s="446"/>
      <c r="B66" s="447"/>
      <c r="C66" s="435"/>
      <c r="D66" s="435"/>
      <c r="E66" s="540"/>
      <c r="F66" s="540"/>
      <c r="G66" s="369"/>
      <c r="H66" s="238"/>
      <c r="I66" s="238"/>
    </row>
    <row r="67" spans="1:9" ht="60.75" customHeight="1" x14ac:dyDescent="0.25">
      <c r="A67" s="239"/>
      <c r="B67" s="239"/>
      <c r="C67" s="373"/>
      <c r="D67" s="373"/>
      <c r="E67" s="540"/>
      <c r="F67" s="540"/>
      <c r="G67" s="369"/>
      <c r="H67" s="238"/>
      <c r="I67" s="238"/>
    </row>
    <row r="68" spans="1:9" ht="56.25" customHeight="1" x14ac:dyDescent="0.25">
      <c r="A68" s="239"/>
      <c r="B68" s="239"/>
      <c r="C68" s="373"/>
      <c r="D68" s="373"/>
      <c r="E68" s="373"/>
      <c r="F68" s="373"/>
      <c r="G68" s="373"/>
      <c r="H68" s="238"/>
      <c r="I68" s="238"/>
    </row>
    <row r="69" spans="1:9" x14ac:dyDescent="0.25">
      <c r="E69" s="373"/>
      <c r="F69" s="373"/>
      <c r="G69" s="373"/>
      <c r="H69" s="238"/>
      <c r="I69" s="238"/>
    </row>
    <row r="70" spans="1:9" x14ac:dyDescent="0.25">
      <c r="E70" s="373"/>
      <c r="F70" s="373"/>
      <c r="G70" s="373"/>
      <c r="H70" s="238"/>
      <c r="I70" s="238"/>
    </row>
    <row r="71" spans="1:9" x14ac:dyDescent="0.25">
      <c r="E71" s="373"/>
      <c r="F71" s="373"/>
      <c r="G71" s="373"/>
      <c r="H71" s="238"/>
      <c r="I71" s="238"/>
    </row>
    <row r="73" spans="1:9" x14ac:dyDescent="0.25">
      <c r="F73" s="367"/>
      <c r="G73" s="367"/>
    </row>
  </sheetData>
  <mergeCells count="32">
    <mergeCell ref="E58:E59"/>
    <mergeCell ref="F58:F59"/>
    <mergeCell ref="A32:A33"/>
    <mergeCell ref="A61:B61"/>
    <mergeCell ref="A54:D54"/>
    <mergeCell ref="A59:B59"/>
    <mergeCell ref="A57:B57"/>
    <mergeCell ref="A58:D58"/>
    <mergeCell ref="A56:D56"/>
    <mergeCell ref="A60:D60"/>
    <mergeCell ref="E62:E63"/>
    <mergeCell ref="E56:E57"/>
    <mergeCell ref="A1:J1"/>
    <mergeCell ref="B20:C20"/>
    <mergeCell ref="A8:C8"/>
    <mergeCell ref="D8:G8"/>
    <mergeCell ref="A9:A10"/>
    <mergeCell ref="F9:G9"/>
    <mergeCell ref="B19:C19"/>
    <mergeCell ref="E60:E61"/>
    <mergeCell ref="F60:F61"/>
    <mergeCell ref="A63:B63"/>
    <mergeCell ref="A62:D62"/>
    <mergeCell ref="F62:F63"/>
    <mergeCell ref="F56:F57"/>
    <mergeCell ref="A7:J7"/>
    <mergeCell ref="A64:D64"/>
    <mergeCell ref="A65:B65"/>
    <mergeCell ref="F66:F67"/>
    <mergeCell ref="E66:E67"/>
    <mergeCell ref="E64:E65"/>
    <mergeCell ref="F64:F65"/>
  </mergeCells>
  <dataValidations count="4">
    <dataValidation type="whole" allowBlank="1" showInputMessage="1" showErrorMessage="1" errorTitle="Data Entry Error" error="You must enter a value between 0-30." sqref="D57" xr:uid="{3F5E3CE3-15EF-40C7-AA43-B338DCB1C98F}">
      <formula1>0</formula1>
      <formula2>30</formula2>
    </dataValidation>
    <dataValidation type="whole" allowBlank="1" showInputMessage="1" showErrorMessage="1" errorTitle="Data Entry Error" error="You must enter a value between 0 and 30. " sqref="D59 D61 D63" xr:uid="{36F53DDE-D5DF-4072-9AA6-D59A2145C25C}">
      <formula1>0</formula1>
      <formula2>30</formula2>
    </dataValidation>
    <dataValidation type="whole" allowBlank="1" showInputMessage="1" showErrorMessage="1" errorTitle="Data Entry Error" error="You must enter a value between 0 and 60." sqref="D65" xr:uid="{E09D6ED8-C851-4F5D-A822-C56D95820C0C}">
      <formula1>0</formula1>
      <formula2>60</formula2>
    </dataValidation>
    <dataValidation type="whole" allowBlank="1" showInputMessage="1" showErrorMessage="1" sqref="F16 F19 F20 F23 F24:F25 F28:F29 F32:F33 F36:F40 F43:F45 F49:F52" xr:uid="{FF1BBD48-87E4-4EA7-9524-41484F8C17B9}">
      <formula1>0</formula1>
      <formula2>50</formula2>
    </dataValidation>
  </dataValidations>
  <pageMargins left="0.7" right="0.7" top="0.75" bottom="0.75" header="0.3" footer="0.3"/>
  <pageSetup scale="58" fitToHeight="0" orientation="landscape" r:id="rId1"/>
  <rowBreaks count="1" manualBreakCount="1">
    <brk id="33" max="16383" man="1"/>
  </rowBreaks>
  <colBreaks count="1" manualBreakCount="1">
    <brk id="10" min="1" max="61" man="1"/>
  </colBreaks>
  <extLst>
    <ext xmlns:x14="http://schemas.microsoft.com/office/spreadsheetml/2009/9/main" uri="{CCE6A557-97BC-4b89-ADB6-D9C93CAAB3DF}">
      <x14:dataValidations xmlns:xm="http://schemas.microsoft.com/office/excel/2006/main" count="2">
        <x14:dataValidation type="list" allowBlank="1" showInputMessage="1" showErrorMessage="1" xr:uid="{D115FD3E-9888-4694-A07B-C7556F7B821F}">
          <x14:formula1>
            <xm:f>Sheet3!$A$8:$A$10</xm:f>
          </x14:formula1>
          <xm:sqref>E13:E14 E48:E53 E43:E46 E36:E41 E32:E34 E28:E30 E21:E26 E16:E17</xm:sqref>
        </x14:dataValidation>
        <x14:dataValidation type="list" allowBlank="1" showInputMessage="1" showErrorMessage="1" xr:uid="{D37EF8A6-9669-4DE6-8DD2-61596BD47688}">
          <x14:formula1>
            <xm:f>Sheet3!$B$8:$B$10</xm:f>
          </x14:formula1>
          <xm:sqref>D13:D14 D48:D53 D43:D46 D36:D41 D32:D34 D28:D30 D19:D26 D16:D17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F6D12-06B2-431F-891D-05C3584F7A5D}">
  <dimension ref="A1:B139"/>
  <sheetViews>
    <sheetView topLeftCell="A95" workbookViewId="0">
      <selection activeCell="A137" sqref="A137"/>
    </sheetView>
  </sheetViews>
  <sheetFormatPr defaultRowHeight="15" x14ac:dyDescent="0.25"/>
  <cols>
    <col min="1" max="1" width="50.140625" style="1" customWidth="1"/>
  </cols>
  <sheetData>
    <row r="1" spans="1:2" x14ac:dyDescent="0.25">
      <c r="A1" s="242" t="s">
        <v>57</v>
      </c>
      <c r="B1" s="243" t="s">
        <v>243</v>
      </c>
    </row>
    <row r="2" spans="1:2" x14ac:dyDescent="0.25">
      <c r="A2" s="1" t="s">
        <v>55</v>
      </c>
      <c r="B2" s="244"/>
    </row>
    <row r="3" spans="1:2" x14ac:dyDescent="0.25">
      <c r="A3" s="1" t="s">
        <v>136</v>
      </c>
      <c r="B3" s="244">
        <f>'H-NAT'!$D13</f>
        <v>0</v>
      </c>
    </row>
    <row r="4" spans="1:2" x14ac:dyDescent="0.25">
      <c r="A4" s="1" t="s">
        <v>244</v>
      </c>
      <c r="B4" s="244">
        <f>'H-NAT'!$E13</f>
        <v>0</v>
      </c>
    </row>
    <row r="5" spans="1:2" x14ac:dyDescent="0.25">
      <c r="A5" s="1" t="s">
        <v>127</v>
      </c>
      <c r="B5" s="244">
        <f>'H-NAT'!$F13</f>
        <v>0</v>
      </c>
    </row>
    <row r="6" spans="1:2" x14ac:dyDescent="0.25">
      <c r="A6" s="1" t="s">
        <v>142</v>
      </c>
      <c r="B6">
        <f>'H-NAT'!$I13</f>
        <v>0</v>
      </c>
    </row>
    <row r="7" spans="1:2" x14ac:dyDescent="0.25">
      <c r="A7" s="1" t="s">
        <v>61</v>
      </c>
    </row>
    <row r="8" spans="1:2" x14ac:dyDescent="0.25">
      <c r="A8" s="1" t="s">
        <v>136</v>
      </c>
      <c r="B8" s="244">
        <f>'H-NAT'!$D16</f>
        <v>0</v>
      </c>
    </row>
    <row r="9" spans="1:2" x14ac:dyDescent="0.25">
      <c r="A9" s="1" t="s">
        <v>244</v>
      </c>
      <c r="B9" s="244">
        <f>'H-NAT'!$E16</f>
        <v>0</v>
      </c>
    </row>
    <row r="10" spans="1:2" x14ac:dyDescent="0.25">
      <c r="A10" s="1" t="s">
        <v>127</v>
      </c>
      <c r="B10" s="244">
        <f>'H-NAT'!$F16</f>
        <v>0</v>
      </c>
    </row>
    <row r="11" spans="1:2" x14ac:dyDescent="0.25">
      <c r="A11" s="1" t="s">
        <v>142</v>
      </c>
      <c r="B11">
        <f>'H-NAT'!$I16</f>
        <v>0</v>
      </c>
    </row>
    <row r="12" spans="1:2" x14ac:dyDescent="0.25">
      <c r="A12" s="1" t="s">
        <v>245</v>
      </c>
    </row>
    <row r="13" spans="1:2" x14ac:dyDescent="0.25">
      <c r="A13" s="1" t="s">
        <v>136</v>
      </c>
      <c r="B13" s="244">
        <f>'H-NAT'!$D19</f>
        <v>0</v>
      </c>
    </row>
    <row r="14" spans="1:2" x14ac:dyDescent="0.25">
      <c r="A14" s="1" t="s">
        <v>244</v>
      </c>
      <c r="B14" s="244">
        <f>'H-NAT'!$E19</f>
        <v>0</v>
      </c>
    </row>
    <row r="15" spans="1:2" x14ac:dyDescent="0.25">
      <c r="A15" s="1" t="s">
        <v>127</v>
      </c>
      <c r="B15" s="244">
        <f>'H-NAT'!$F19</f>
        <v>0</v>
      </c>
    </row>
    <row r="16" spans="1:2" x14ac:dyDescent="0.25">
      <c r="A16" s="1" t="s">
        <v>142</v>
      </c>
      <c r="B16">
        <f>'H-NAT'!$I19</f>
        <v>0</v>
      </c>
    </row>
    <row r="17" spans="1:2" x14ac:dyDescent="0.25">
      <c r="A17" s="1" t="s">
        <v>246</v>
      </c>
    </row>
    <row r="18" spans="1:2" x14ac:dyDescent="0.25">
      <c r="A18" s="1" t="s">
        <v>136</v>
      </c>
      <c r="B18" s="244">
        <f>'H-NAT'!$D20</f>
        <v>0</v>
      </c>
    </row>
    <row r="19" spans="1:2" x14ac:dyDescent="0.25">
      <c r="A19" s="1" t="s">
        <v>244</v>
      </c>
      <c r="B19" s="244">
        <f>'H-NAT'!$E20</f>
        <v>0</v>
      </c>
    </row>
    <row r="20" spans="1:2" x14ac:dyDescent="0.25">
      <c r="A20" s="1" t="s">
        <v>127</v>
      </c>
      <c r="B20" s="244">
        <f>'H-NAT'!$F20</f>
        <v>0</v>
      </c>
    </row>
    <row r="21" spans="1:2" x14ac:dyDescent="0.25">
      <c r="A21" s="1" t="s">
        <v>142</v>
      </c>
      <c r="B21">
        <f>'H-NAT'!$I20</f>
        <v>0</v>
      </c>
    </row>
    <row r="22" spans="1:2" x14ac:dyDescent="0.25">
      <c r="A22" s="1" t="s">
        <v>117</v>
      </c>
    </row>
    <row r="23" spans="1:2" x14ac:dyDescent="0.25">
      <c r="A23" s="1" t="s">
        <v>136</v>
      </c>
      <c r="B23" s="244">
        <f>'H-NAT'!$D21</f>
        <v>0</v>
      </c>
    </row>
    <row r="24" spans="1:2" x14ac:dyDescent="0.25">
      <c r="A24" s="1" t="s">
        <v>244</v>
      </c>
      <c r="B24" s="244">
        <f>'H-NAT'!$E21</f>
        <v>0</v>
      </c>
    </row>
    <row r="25" spans="1:2" x14ac:dyDescent="0.25">
      <c r="A25" s="1" t="s">
        <v>127</v>
      </c>
      <c r="B25" s="244">
        <f>'H-NAT'!$F21</f>
        <v>0</v>
      </c>
    </row>
    <row r="26" spans="1:2" x14ac:dyDescent="0.25">
      <c r="A26" s="1" t="s">
        <v>142</v>
      </c>
      <c r="B26">
        <f>'H-NAT'!$I21</f>
        <v>0</v>
      </c>
    </row>
    <row r="27" spans="1:2" x14ac:dyDescent="0.25">
      <c r="A27" s="1" t="s">
        <v>247</v>
      </c>
    </row>
    <row r="28" spans="1:2" x14ac:dyDescent="0.25">
      <c r="A28" s="1" t="s">
        <v>136</v>
      </c>
      <c r="B28" s="244">
        <f>'H-NAT'!$D22</f>
        <v>0</v>
      </c>
    </row>
    <row r="29" spans="1:2" x14ac:dyDescent="0.25">
      <c r="A29" s="1" t="s">
        <v>244</v>
      </c>
      <c r="B29" s="244">
        <f>'H-NAT'!$E22</f>
        <v>0</v>
      </c>
    </row>
    <row r="30" spans="1:2" x14ac:dyDescent="0.25">
      <c r="A30" s="1" t="s">
        <v>127</v>
      </c>
      <c r="B30" s="244">
        <f>'H-NAT'!$F22</f>
        <v>0</v>
      </c>
    </row>
    <row r="31" spans="1:2" x14ac:dyDescent="0.25">
      <c r="A31" s="1" t="s">
        <v>142</v>
      </c>
      <c r="B31">
        <f>'H-NAT'!$I22</f>
        <v>0</v>
      </c>
    </row>
    <row r="32" spans="1:2" x14ac:dyDescent="0.25">
      <c r="A32" s="1" t="s">
        <v>8</v>
      </c>
    </row>
    <row r="33" spans="1:2" x14ac:dyDescent="0.25">
      <c r="A33" s="1" t="s">
        <v>136</v>
      </c>
      <c r="B33" s="244">
        <f>'H-NAT'!$D23</f>
        <v>0</v>
      </c>
    </row>
    <row r="34" spans="1:2" x14ac:dyDescent="0.25">
      <c r="A34" s="1" t="s">
        <v>244</v>
      </c>
      <c r="B34" s="244">
        <f>'H-NAT'!$E23</f>
        <v>0</v>
      </c>
    </row>
    <row r="35" spans="1:2" x14ac:dyDescent="0.25">
      <c r="A35" s="1" t="s">
        <v>127</v>
      </c>
      <c r="B35" s="244">
        <f>'H-NAT'!$F23</f>
        <v>0</v>
      </c>
    </row>
    <row r="36" spans="1:2" x14ac:dyDescent="0.25">
      <c r="A36" s="1" t="s">
        <v>142</v>
      </c>
      <c r="B36">
        <f>'H-NAT'!$I23</f>
        <v>0</v>
      </c>
    </row>
    <row r="37" spans="1:2" x14ac:dyDescent="0.25">
      <c r="A37" s="1" t="s">
        <v>69</v>
      </c>
    </row>
    <row r="38" spans="1:2" x14ac:dyDescent="0.25">
      <c r="A38" s="1" t="s">
        <v>136</v>
      </c>
      <c r="B38" s="244">
        <f>'H-NAT'!$D24</f>
        <v>0</v>
      </c>
    </row>
    <row r="39" spans="1:2" x14ac:dyDescent="0.25">
      <c r="A39" s="1" t="s">
        <v>244</v>
      </c>
      <c r="B39" s="244">
        <f>'H-NAT'!$E24</f>
        <v>0</v>
      </c>
    </row>
    <row r="40" spans="1:2" x14ac:dyDescent="0.25">
      <c r="A40" s="1" t="s">
        <v>127</v>
      </c>
      <c r="B40" s="244">
        <f>'H-NAT'!$F24</f>
        <v>0</v>
      </c>
    </row>
    <row r="41" spans="1:2" x14ac:dyDescent="0.25">
      <c r="A41" s="1" t="s">
        <v>142</v>
      </c>
      <c r="B41">
        <f>'H-NAT'!$I24</f>
        <v>0</v>
      </c>
    </row>
    <row r="42" spans="1:2" x14ac:dyDescent="0.25">
      <c r="A42" s="1" t="s">
        <v>115</v>
      </c>
    </row>
    <row r="43" spans="1:2" x14ac:dyDescent="0.25">
      <c r="A43" s="1" t="s">
        <v>136</v>
      </c>
      <c r="B43" s="244">
        <f>'H-NAT'!$D25</f>
        <v>0</v>
      </c>
    </row>
    <row r="44" spans="1:2" x14ac:dyDescent="0.25">
      <c r="A44" s="1" t="s">
        <v>244</v>
      </c>
      <c r="B44" s="244">
        <f>'H-NAT'!$E25</f>
        <v>0</v>
      </c>
    </row>
    <row r="45" spans="1:2" x14ac:dyDescent="0.25">
      <c r="A45" s="1" t="s">
        <v>127</v>
      </c>
      <c r="B45" s="244">
        <f>'H-NAT'!$F25</f>
        <v>0</v>
      </c>
    </row>
    <row r="46" spans="1:2" x14ac:dyDescent="0.25">
      <c r="A46" s="1" t="s">
        <v>142</v>
      </c>
      <c r="B46">
        <f>'H-NAT'!$I25</f>
        <v>0</v>
      </c>
    </row>
    <row r="47" spans="1:2" x14ac:dyDescent="0.25">
      <c r="A47" s="1" t="s">
        <v>81</v>
      </c>
    </row>
    <row r="48" spans="1:2" x14ac:dyDescent="0.25">
      <c r="A48" s="1" t="s">
        <v>136</v>
      </c>
      <c r="B48" s="244">
        <f>'H-NAT'!$D28</f>
        <v>0</v>
      </c>
    </row>
    <row r="49" spans="1:2" x14ac:dyDescent="0.25">
      <c r="A49" s="1" t="s">
        <v>244</v>
      </c>
      <c r="B49" s="244">
        <f>'H-NAT'!$E28</f>
        <v>0</v>
      </c>
    </row>
    <row r="50" spans="1:2" x14ac:dyDescent="0.25">
      <c r="A50" s="1" t="s">
        <v>127</v>
      </c>
      <c r="B50" s="244">
        <f>'H-NAT'!$F28</f>
        <v>0</v>
      </c>
    </row>
    <row r="51" spans="1:2" x14ac:dyDescent="0.25">
      <c r="A51" s="1" t="s">
        <v>142</v>
      </c>
      <c r="B51">
        <f>'H-NAT'!$I28</f>
        <v>0</v>
      </c>
    </row>
    <row r="52" spans="1:2" x14ac:dyDescent="0.25">
      <c r="A52" s="1" t="s">
        <v>82</v>
      </c>
    </row>
    <row r="53" spans="1:2" x14ac:dyDescent="0.25">
      <c r="A53" s="1" t="s">
        <v>136</v>
      </c>
      <c r="B53" s="244">
        <f>'H-NAT'!$D29</f>
        <v>0</v>
      </c>
    </row>
    <row r="54" spans="1:2" x14ac:dyDescent="0.25">
      <c r="A54" s="1" t="s">
        <v>244</v>
      </c>
      <c r="B54" s="244">
        <f>'H-NAT'!$E29</f>
        <v>0</v>
      </c>
    </row>
    <row r="55" spans="1:2" x14ac:dyDescent="0.25">
      <c r="A55" s="1" t="s">
        <v>127</v>
      </c>
      <c r="B55" s="244">
        <f>'H-NAT'!$F29</f>
        <v>0</v>
      </c>
    </row>
    <row r="56" spans="1:2" x14ac:dyDescent="0.25">
      <c r="A56" s="1" t="s">
        <v>142</v>
      </c>
      <c r="B56">
        <f>'H-NAT'!$I29</f>
        <v>0</v>
      </c>
    </row>
    <row r="57" spans="1:2" x14ac:dyDescent="0.25">
      <c r="A57" s="1" t="s">
        <v>248</v>
      </c>
    </row>
    <row r="58" spans="1:2" x14ac:dyDescent="0.25">
      <c r="A58" s="1" t="s">
        <v>136</v>
      </c>
      <c r="B58" s="244">
        <f>'H-NAT'!$D32</f>
        <v>0</v>
      </c>
    </row>
    <row r="59" spans="1:2" x14ac:dyDescent="0.25">
      <c r="A59" s="1" t="s">
        <v>244</v>
      </c>
      <c r="B59" s="244">
        <f>'H-NAT'!$E32</f>
        <v>0</v>
      </c>
    </row>
    <row r="60" spans="1:2" x14ac:dyDescent="0.25">
      <c r="A60" s="1" t="s">
        <v>127</v>
      </c>
      <c r="B60" s="244">
        <f>'H-NAT'!$F32</f>
        <v>0</v>
      </c>
    </row>
    <row r="61" spans="1:2" x14ac:dyDescent="0.25">
      <c r="A61" s="1" t="s">
        <v>142</v>
      </c>
      <c r="B61">
        <f>'H-NAT'!$I32</f>
        <v>0</v>
      </c>
    </row>
    <row r="62" spans="1:2" ht="30" x14ac:dyDescent="0.25">
      <c r="A62" s="1" t="s">
        <v>249</v>
      </c>
    </row>
    <row r="63" spans="1:2" x14ac:dyDescent="0.25">
      <c r="A63" s="1" t="s">
        <v>136</v>
      </c>
      <c r="B63" s="244">
        <f>'H-NAT'!$D33</f>
        <v>0</v>
      </c>
    </row>
    <row r="64" spans="1:2" x14ac:dyDescent="0.25">
      <c r="A64" s="1" t="s">
        <v>244</v>
      </c>
      <c r="B64" s="244">
        <f>'H-NAT'!$E33</f>
        <v>0</v>
      </c>
    </row>
    <row r="65" spans="1:2" x14ac:dyDescent="0.25">
      <c r="A65" s="1" t="s">
        <v>127</v>
      </c>
      <c r="B65" s="244">
        <f>'H-NAT'!$F33</f>
        <v>0</v>
      </c>
    </row>
    <row r="66" spans="1:2" x14ac:dyDescent="0.25">
      <c r="A66" s="1" t="s">
        <v>142</v>
      </c>
      <c r="B66">
        <f>'H-NAT'!$I33</f>
        <v>0</v>
      </c>
    </row>
    <row r="67" spans="1:2" x14ac:dyDescent="0.25">
      <c r="A67" s="1" t="s">
        <v>252</v>
      </c>
    </row>
    <row r="68" spans="1:2" x14ac:dyDescent="0.25">
      <c r="A68" s="1" t="s">
        <v>136</v>
      </c>
      <c r="B68" s="244">
        <f>'H-NAT'!$D36</f>
        <v>0</v>
      </c>
    </row>
    <row r="69" spans="1:2" x14ac:dyDescent="0.25">
      <c r="A69" s="1" t="s">
        <v>244</v>
      </c>
      <c r="B69" s="244">
        <f>'H-NAT'!$E36</f>
        <v>0</v>
      </c>
    </row>
    <row r="70" spans="1:2" x14ac:dyDescent="0.25">
      <c r="A70" s="1" t="s">
        <v>127</v>
      </c>
      <c r="B70" s="244">
        <f>'H-NAT'!$F36</f>
        <v>0</v>
      </c>
    </row>
    <row r="71" spans="1:2" x14ac:dyDescent="0.25">
      <c r="A71" s="1" t="s">
        <v>142</v>
      </c>
      <c r="B71">
        <f>'H-NAT'!$I36</f>
        <v>0</v>
      </c>
    </row>
    <row r="72" spans="1:2" x14ac:dyDescent="0.25">
      <c r="A72" s="1" t="s">
        <v>253</v>
      </c>
    </row>
    <row r="73" spans="1:2" x14ac:dyDescent="0.25">
      <c r="A73" s="1" t="s">
        <v>136</v>
      </c>
      <c r="B73" s="244">
        <f>'H-NAT'!$D37</f>
        <v>0</v>
      </c>
    </row>
    <row r="74" spans="1:2" x14ac:dyDescent="0.25">
      <c r="A74" s="1" t="s">
        <v>244</v>
      </c>
      <c r="B74" s="244">
        <f>'H-NAT'!$E37</f>
        <v>0</v>
      </c>
    </row>
    <row r="75" spans="1:2" x14ac:dyDescent="0.25">
      <c r="A75" s="1" t="s">
        <v>127</v>
      </c>
      <c r="B75" s="244">
        <f>'H-NAT'!$F37</f>
        <v>0</v>
      </c>
    </row>
    <row r="76" spans="1:2" x14ac:dyDescent="0.25">
      <c r="A76" s="1" t="s">
        <v>142</v>
      </c>
      <c r="B76">
        <f>'H-NAT'!$I37</f>
        <v>0</v>
      </c>
    </row>
    <row r="77" spans="1:2" x14ac:dyDescent="0.25">
      <c r="A77" s="1" t="s">
        <v>93</v>
      </c>
    </row>
    <row r="78" spans="1:2" x14ac:dyDescent="0.25">
      <c r="A78" s="1" t="s">
        <v>136</v>
      </c>
      <c r="B78" s="244">
        <f>'H-NAT'!$D38</f>
        <v>0</v>
      </c>
    </row>
    <row r="79" spans="1:2" x14ac:dyDescent="0.25">
      <c r="A79" s="1" t="s">
        <v>244</v>
      </c>
      <c r="B79" s="244">
        <f>'H-NAT'!$E38</f>
        <v>0</v>
      </c>
    </row>
    <row r="80" spans="1:2" x14ac:dyDescent="0.25">
      <c r="A80" s="1" t="s">
        <v>127</v>
      </c>
      <c r="B80" s="244">
        <f>'H-NAT'!$F38</f>
        <v>0</v>
      </c>
    </row>
    <row r="81" spans="1:2" x14ac:dyDescent="0.25">
      <c r="A81" s="1" t="s">
        <v>142</v>
      </c>
      <c r="B81">
        <f>'H-NAT'!$I38</f>
        <v>0</v>
      </c>
    </row>
    <row r="82" spans="1:2" x14ac:dyDescent="0.25">
      <c r="A82" s="1" t="s">
        <v>94</v>
      </c>
    </row>
    <row r="83" spans="1:2" x14ac:dyDescent="0.25">
      <c r="A83" s="1" t="s">
        <v>136</v>
      </c>
      <c r="B83" s="244">
        <f>'H-NAT'!$D39</f>
        <v>0</v>
      </c>
    </row>
    <row r="84" spans="1:2" x14ac:dyDescent="0.25">
      <c r="A84" s="1" t="s">
        <v>244</v>
      </c>
      <c r="B84" s="244">
        <f>'H-NAT'!$E39</f>
        <v>0</v>
      </c>
    </row>
    <row r="85" spans="1:2" x14ac:dyDescent="0.25">
      <c r="A85" s="1" t="s">
        <v>127</v>
      </c>
      <c r="B85" s="244">
        <f>'H-NAT'!$F39</f>
        <v>0</v>
      </c>
    </row>
    <row r="86" spans="1:2" x14ac:dyDescent="0.25">
      <c r="A86" s="1" t="s">
        <v>142</v>
      </c>
      <c r="B86">
        <f>'H-NAT'!$I39</f>
        <v>0</v>
      </c>
    </row>
    <row r="87" spans="1:2" x14ac:dyDescent="0.25">
      <c r="A87" s="1" t="s">
        <v>103</v>
      </c>
    </row>
    <row r="88" spans="1:2" x14ac:dyDescent="0.25">
      <c r="A88" s="1" t="s">
        <v>136</v>
      </c>
      <c r="B88" s="244">
        <f>'H-NAT'!$D40</f>
        <v>0</v>
      </c>
    </row>
    <row r="89" spans="1:2" x14ac:dyDescent="0.25">
      <c r="A89" s="1" t="s">
        <v>244</v>
      </c>
      <c r="B89" s="244">
        <f>'H-NAT'!$E40</f>
        <v>0</v>
      </c>
    </row>
    <row r="90" spans="1:2" x14ac:dyDescent="0.25">
      <c r="A90" s="1" t="s">
        <v>127</v>
      </c>
      <c r="B90" s="244">
        <f>'H-NAT'!$F40</f>
        <v>0</v>
      </c>
    </row>
    <row r="91" spans="1:2" x14ac:dyDescent="0.25">
      <c r="A91" s="1" t="s">
        <v>142</v>
      </c>
      <c r="B91">
        <f>'H-NAT'!$I40</f>
        <v>0</v>
      </c>
    </row>
    <row r="92" spans="1:2" x14ac:dyDescent="0.25">
      <c r="A92" s="1" t="s">
        <v>163</v>
      </c>
    </row>
    <row r="93" spans="1:2" x14ac:dyDescent="0.25">
      <c r="A93" s="1" t="s">
        <v>136</v>
      </c>
      <c r="B93" s="244">
        <f>'H-NAT'!$D43</f>
        <v>0</v>
      </c>
    </row>
    <row r="94" spans="1:2" x14ac:dyDescent="0.25">
      <c r="A94" s="1" t="s">
        <v>244</v>
      </c>
      <c r="B94" s="244">
        <f>'H-NAT'!$E43</f>
        <v>0</v>
      </c>
    </row>
    <row r="95" spans="1:2" x14ac:dyDescent="0.25">
      <c r="A95" s="1" t="s">
        <v>127</v>
      </c>
      <c r="B95" s="244">
        <f>'H-NAT'!$F43</f>
        <v>0</v>
      </c>
    </row>
    <row r="96" spans="1:2" x14ac:dyDescent="0.25">
      <c r="A96" s="1" t="s">
        <v>142</v>
      </c>
      <c r="B96">
        <f>'H-NAT'!$I43</f>
        <v>0</v>
      </c>
    </row>
    <row r="97" spans="1:2" x14ac:dyDescent="0.25">
      <c r="A97" s="1" t="s">
        <v>164</v>
      </c>
    </row>
    <row r="98" spans="1:2" x14ac:dyDescent="0.25">
      <c r="A98" s="1" t="s">
        <v>136</v>
      </c>
      <c r="B98" s="244">
        <f>'H-NAT'!$D44</f>
        <v>0</v>
      </c>
    </row>
    <row r="99" spans="1:2" x14ac:dyDescent="0.25">
      <c r="A99" s="1" t="s">
        <v>244</v>
      </c>
      <c r="B99" s="244">
        <f>'H-NAT'!$E44</f>
        <v>0</v>
      </c>
    </row>
    <row r="100" spans="1:2" x14ac:dyDescent="0.25">
      <c r="A100" s="1" t="s">
        <v>127</v>
      </c>
      <c r="B100" s="244">
        <f>'H-NAT'!$F44</f>
        <v>0</v>
      </c>
    </row>
    <row r="101" spans="1:2" x14ac:dyDescent="0.25">
      <c r="A101" s="1" t="s">
        <v>142</v>
      </c>
      <c r="B101">
        <f>'H-NAT'!$I44</f>
        <v>0</v>
      </c>
    </row>
    <row r="102" spans="1:2" x14ac:dyDescent="0.25">
      <c r="A102" s="1" t="s">
        <v>165</v>
      </c>
    </row>
    <row r="103" spans="1:2" x14ac:dyDescent="0.25">
      <c r="A103" s="1" t="s">
        <v>136</v>
      </c>
      <c r="B103" s="244">
        <f>'H-NAT'!$D47</f>
        <v>0</v>
      </c>
    </row>
    <row r="104" spans="1:2" x14ac:dyDescent="0.25">
      <c r="A104" s="1" t="s">
        <v>244</v>
      </c>
      <c r="B104" s="244">
        <f>'H-NAT'!$E47</f>
        <v>0</v>
      </c>
    </row>
    <row r="105" spans="1:2" x14ac:dyDescent="0.25">
      <c r="A105" s="1" t="s">
        <v>127</v>
      </c>
      <c r="B105" s="244">
        <f>'H-NAT'!$F47</f>
        <v>0</v>
      </c>
    </row>
    <row r="106" spans="1:2" x14ac:dyDescent="0.25">
      <c r="A106" s="1" t="s">
        <v>142</v>
      </c>
      <c r="B106">
        <f>'H-NAT'!$I47</f>
        <v>0</v>
      </c>
    </row>
    <row r="107" spans="1:2" x14ac:dyDescent="0.25">
      <c r="A107" s="1" t="s">
        <v>98</v>
      </c>
    </row>
    <row r="108" spans="1:2" x14ac:dyDescent="0.25">
      <c r="A108" s="1" t="s">
        <v>136</v>
      </c>
      <c r="B108" s="244">
        <f>'H-NAT'!$D48</f>
        <v>0</v>
      </c>
    </row>
    <row r="109" spans="1:2" x14ac:dyDescent="0.25">
      <c r="A109" s="1" t="s">
        <v>244</v>
      </c>
      <c r="B109" s="244">
        <f>'H-NAT'!$E48</f>
        <v>0</v>
      </c>
    </row>
    <row r="110" spans="1:2" x14ac:dyDescent="0.25">
      <c r="A110" s="1" t="s">
        <v>127</v>
      </c>
      <c r="B110" s="244">
        <f>'H-NAT'!$F48</f>
        <v>0</v>
      </c>
    </row>
    <row r="111" spans="1:2" x14ac:dyDescent="0.25">
      <c r="A111" s="1" t="s">
        <v>142</v>
      </c>
      <c r="B111">
        <f>'H-NAT'!$I48</f>
        <v>0</v>
      </c>
    </row>
    <row r="112" spans="1:2" ht="30" x14ac:dyDescent="0.25">
      <c r="A112" s="1" t="s">
        <v>166</v>
      </c>
    </row>
    <row r="113" spans="1:2" x14ac:dyDescent="0.25">
      <c r="A113" s="1" t="s">
        <v>136</v>
      </c>
      <c r="B113" s="244">
        <f>'H-NAT'!$D49</f>
        <v>0</v>
      </c>
    </row>
    <row r="114" spans="1:2" x14ac:dyDescent="0.25">
      <c r="A114" s="1" t="s">
        <v>244</v>
      </c>
      <c r="B114" s="244">
        <f>'H-NAT'!$E49</f>
        <v>0</v>
      </c>
    </row>
    <row r="115" spans="1:2" x14ac:dyDescent="0.25">
      <c r="A115" s="1" t="s">
        <v>127</v>
      </c>
      <c r="B115" s="244">
        <f>'H-NAT'!$F49</f>
        <v>0</v>
      </c>
    </row>
    <row r="116" spans="1:2" x14ac:dyDescent="0.25">
      <c r="A116" s="1" t="s">
        <v>142</v>
      </c>
      <c r="B116">
        <f>'H-NAT'!$I49</f>
        <v>0</v>
      </c>
    </row>
    <row r="117" spans="1:2" ht="30" x14ac:dyDescent="0.25">
      <c r="A117" s="1" t="s">
        <v>236</v>
      </c>
    </row>
    <row r="118" spans="1:2" x14ac:dyDescent="0.25">
      <c r="A118" s="1" t="s">
        <v>136</v>
      </c>
      <c r="B118" s="244">
        <f>'H-NAT'!$D50</f>
        <v>0</v>
      </c>
    </row>
    <row r="119" spans="1:2" x14ac:dyDescent="0.25">
      <c r="A119" s="1" t="s">
        <v>244</v>
      </c>
      <c r="B119" s="244">
        <f>'H-NAT'!$E50</f>
        <v>0</v>
      </c>
    </row>
    <row r="120" spans="1:2" x14ac:dyDescent="0.25">
      <c r="A120" s="1" t="s">
        <v>127</v>
      </c>
      <c r="B120" s="244">
        <f>'H-NAT'!$F50</f>
        <v>0</v>
      </c>
    </row>
    <row r="121" spans="1:2" x14ac:dyDescent="0.25">
      <c r="A121" s="1" t="s">
        <v>142</v>
      </c>
      <c r="B121">
        <f>'H-NAT'!$I50</f>
        <v>0</v>
      </c>
    </row>
    <row r="122" spans="1:2" x14ac:dyDescent="0.25">
      <c r="A122" s="1" t="s">
        <v>68</v>
      </c>
    </row>
    <row r="123" spans="1:2" x14ac:dyDescent="0.25">
      <c r="A123" s="1" t="s">
        <v>136</v>
      </c>
      <c r="B123" s="244">
        <f>'H-NAT'!$D51</f>
        <v>0</v>
      </c>
    </row>
    <row r="124" spans="1:2" x14ac:dyDescent="0.25">
      <c r="A124" s="1" t="s">
        <v>244</v>
      </c>
      <c r="B124" s="244">
        <f>'H-NAT'!$E51</f>
        <v>0</v>
      </c>
    </row>
    <row r="125" spans="1:2" x14ac:dyDescent="0.25">
      <c r="A125" s="1" t="s">
        <v>127</v>
      </c>
      <c r="B125" s="244">
        <f>'H-NAT'!$F51</f>
        <v>0</v>
      </c>
    </row>
    <row r="126" spans="1:2" x14ac:dyDescent="0.25">
      <c r="A126" s="1" t="s">
        <v>142</v>
      </c>
      <c r="B126">
        <f>'H-NAT'!$I51</f>
        <v>0</v>
      </c>
    </row>
    <row r="127" spans="1:2" x14ac:dyDescent="0.25">
      <c r="A127" s="1" t="s">
        <v>105</v>
      </c>
    </row>
    <row r="128" spans="1:2" x14ac:dyDescent="0.25">
      <c r="A128" s="1" t="s">
        <v>136</v>
      </c>
      <c r="B128" s="244">
        <f>'H-NAT'!$D52</f>
        <v>0</v>
      </c>
    </row>
    <row r="129" spans="1:2" x14ac:dyDescent="0.25">
      <c r="A129" s="1" t="s">
        <v>244</v>
      </c>
      <c r="B129" s="244">
        <f>'H-NAT'!$E52</f>
        <v>0</v>
      </c>
    </row>
    <row r="130" spans="1:2" x14ac:dyDescent="0.25">
      <c r="A130" s="1" t="s">
        <v>127</v>
      </c>
      <c r="B130" s="244">
        <f>'H-NAT'!$F52</f>
        <v>0</v>
      </c>
    </row>
    <row r="131" spans="1:2" x14ac:dyDescent="0.25">
      <c r="A131" s="1" t="s">
        <v>142</v>
      </c>
      <c r="B131">
        <f>'H-NAT'!$I52</f>
        <v>0</v>
      </c>
    </row>
    <row r="132" spans="1:2" x14ac:dyDescent="0.25">
      <c r="A132" s="1" t="s">
        <v>168</v>
      </c>
      <c r="B132">
        <f>'H-NAT'!D56</f>
        <v>0</v>
      </c>
    </row>
    <row r="133" spans="1:2" x14ac:dyDescent="0.25">
      <c r="A133" s="1" t="s">
        <v>167</v>
      </c>
      <c r="B133">
        <f>'H-NAT'!D58</f>
        <v>0</v>
      </c>
    </row>
    <row r="134" spans="1:2" x14ac:dyDescent="0.25">
      <c r="A134" s="1" t="s">
        <v>99</v>
      </c>
      <c r="B134">
        <f>'H-NAT'!D60</f>
        <v>0</v>
      </c>
    </row>
    <row r="135" spans="1:2" x14ac:dyDescent="0.25">
      <c r="A135" s="1" t="s">
        <v>161</v>
      </c>
      <c r="B135">
        <f>'H-NAT'!D62</f>
        <v>0</v>
      </c>
    </row>
    <row r="136" spans="1:2" x14ac:dyDescent="0.25">
      <c r="A136" s="1" t="s">
        <v>279</v>
      </c>
      <c r="B136">
        <f>'H-NAT'!D65</f>
        <v>0</v>
      </c>
    </row>
    <row r="137" spans="1:2" x14ac:dyDescent="0.25">
      <c r="A137" s="242" t="s">
        <v>250</v>
      </c>
      <c r="B137">
        <f>'H-NAT'!B6</f>
        <v>0</v>
      </c>
    </row>
    <row r="138" spans="1:2" x14ac:dyDescent="0.25">
      <c r="A138" s="1" t="s">
        <v>251</v>
      </c>
      <c r="B138">
        <f>'H-NAT'!M55</f>
        <v>0</v>
      </c>
    </row>
    <row r="139" spans="1:2" x14ac:dyDescent="0.25">
      <c r="A139" s="1" t="s">
        <v>231</v>
      </c>
      <c r="B139">
        <f>'H-NAT'!N55</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66C76-F003-4D77-937B-CFA193B5DC48}">
  <dimension ref="B1:D98"/>
  <sheetViews>
    <sheetView zoomScale="110" zoomScaleNormal="110" workbookViewId="0">
      <selection activeCell="C19" sqref="C19"/>
    </sheetView>
  </sheetViews>
  <sheetFormatPr defaultRowHeight="15" x14ac:dyDescent="0.25"/>
  <cols>
    <col min="2" max="2" width="94.140625" customWidth="1"/>
    <col min="3" max="3" width="45.7109375" bestFit="1" customWidth="1"/>
  </cols>
  <sheetData>
    <row r="1" spans="2:4" ht="18.75" x14ac:dyDescent="0.3">
      <c r="B1" s="587" t="s">
        <v>169</v>
      </c>
      <c r="C1" s="587"/>
      <c r="D1" s="587"/>
    </row>
    <row r="2" spans="2:4" ht="18.75" x14ac:dyDescent="0.3">
      <c r="B2" s="188" t="s">
        <v>170</v>
      </c>
      <c r="C2" s="189"/>
      <c r="D2" s="190"/>
    </row>
    <row r="3" spans="2:4" x14ac:dyDescent="0.25">
      <c r="B3" s="191" t="s">
        <v>171</v>
      </c>
      <c r="C3" s="192" t="s">
        <v>172</v>
      </c>
      <c r="D3" s="193" t="s">
        <v>173</v>
      </c>
    </row>
    <row r="4" spans="2:4" x14ac:dyDescent="0.25">
      <c r="B4" s="187" t="s">
        <v>174</v>
      </c>
      <c r="C4" s="194" t="s">
        <v>175</v>
      </c>
      <c r="D4" s="195"/>
    </row>
    <row r="5" spans="2:4" x14ac:dyDescent="0.25">
      <c r="B5" s="196"/>
      <c r="C5" s="197" t="s">
        <v>133</v>
      </c>
      <c r="D5" s="198"/>
    </row>
    <row r="6" spans="2:4" x14ac:dyDescent="0.25">
      <c r="B6" s="199" t="s">
        <v>176</v>
      </c>
      <c r="C6" s="194" t="s">
        <v>175</v>
      </c>
      <c r="D6" s="195">
        <v>1</v>
      </c>
    </row>
    <row r="7" spans="2:4" x14ac:dyDescent="0.25">
      <c r="B7" s="200"/>
      <c r="C7" s="197" t="s">
        <v>133</v>
      </c>
      <c r="D7" s="198">
        <v>0</v>
      </c>
    </row>
    <row r="8" spans="2:4" x14ac:dyDescent="0.25">
      <c r="B8" s="201" t="s">
        <v>177</v>
      </c>
      <c r="C8" s="202" t="s">
        <v>135</v>
      </c>
      <c r="D8" s="203">
        <v>0</v>
      </c>
    </row>
    <row r="9" spans="2:4" x14ac:dyDescent="0.25">
      <c r="B9" s="186"/>
      <c r="C9" s="202" t="s">
        <v>178</v>
      </c>
      <c r="D9" s="203">
        <v>1</v>
      </c>
    </row>
    <row r="10" spans="2:4" x14ac:dyDescent="0.25">
      <c r="B10" s="201"/>
      <c r="C10" s="202" t="s">
        <v>179</v>
      </c>
      <c r="D10" s="203">
        <v>2</v>
      </c>
    </row>
    <row r="11" spans="2:4" x14ac:dyDescent="0.25">
      <c r="B11" s="204" t="s">
        <v>180</v>
      </c>
      <c r="C11" s="205" t="s">
        <v>135</v>
      </c>
      <c r="D11" s="206">
        <v>0</v>
      </c>
    </row>
    <row r="12" spans="2:4" x14ac:dyDescent="0.25">
      <c r="B12" s="186"/>
      <c r="C12" s="207">
        <v>4</v>
      </c>
      <c r="D12" s="203">
        <v>1</v>
      </c>
    </row>
    <row r="13" spans="2:4" x14ac:dyDescent="0.25">
      <c r="B13" s="201"/>
      <c r="C13" s="207">
        <v>6</v>
      </c>
      <c r="D13" s="203">
        <v>2</v>
      </c>
    </row>
    <row r="14" spans="2:4" x14ac:dyDescent="0.25">
      <c r="B14" s="201"/>
      <c r="C14" s="207">
        <v>8</v>
      </c>
      <c r="D14" s="203">
        <v>3</v>
      </c>
    </row>
    <row r="15" spans="2:4" x14ac:dyDescent="0.25">
      <c r="B15" s="201"/>
      <c r="C15" s="207">
        <v>10</v>
      </c>
      <c r="D15" s="203">
        <v>4</v>
      </c>
    </row>
    <row r="16" spans="2:4" x14ac:dyDescent="0.25">
      <c r="B16" s="200"/>
      <c r="C16" s="208">
        <v>12</v>
      </c>
      <c r="D16" s="198">
        <v>5</v>
      </c>
    </row>
    <row r="17" spans="2:4" x14ac:dyDescent="0.25">
      <c r="B17" s="209" t="s">
        <v>181</v>
      </c>
      <c r="C17" s="205" t="s">
        <v>135</v>
      </c>
      <c r="D17" s="195">
        <v>0</v>
      </c>
    </row>
    <row r="18" spans="2:4" x14ac:dyDescent="0.25">
      <c r="B18" s="186"/>
      <c r="C18" s="202" t="s">
        <v>182</v>
      </c>
      <c r="D18" s="203">
        <v>1</v>
      </c>
    </row>
    <row r="19" spans="2:4" x14ac:dyDescent="0.25">
      <c r="B19" s="201"/>
      <c r="C19" s="202" t="s">
        <v>183</v>
      </c>
      <c r="D19" s="203">
        <v>2</v>
      </c>
    </row>
    <row r="20" spans="2:4" x14ac:dyDescent="0.25">
      <c r="B20" s="200"/>
      <c r="C20" s="197" t="s">
        <v>184</v>
      </c>
      <c r="D20" s="198">
        <v>3</v>
      </c>
    </row>
    <row r="21" spans="2:4" x14ac:dyDescent="0.25">
      <c r="B21" s="204" t="s">
        <v>185</v>
      </c>
      <c r="C21" s="205" t="s">
        <v>175</v>
      </c>
      <c r="D21" s="206">
        <v>1</v>
      </c>
    </row>
    <row r="22" spans="2:4" x14ac:dyDescent="0.25">
      <c r="B22" s="200"/>
      <c r="C22" s="197" t="s">
        <v>133</v>
      </c>
      <c r="D22" s="198">
        <v>0</v>
      </c>
    </row>
    <row r="23" spans="2:4" x14ac:dyDescent="0.25">
      <c r="B23" s="209" t="s">
        <v>186</v>
      </c>
      <c r="C23" s="194" t="s">
        <v>135</v>
      </c>
      <c r="D23" s="195">
        <v>0</v>
      </c>
    </row>
    <row r="24" spans="2:4" x14ac:dyDescent="0.25">
      <c r="B24" s="186"/>
      <c r="C24" s="202" t="s">
        <v>178</v>
      </c>
      <c r="D24" s="203">
        <v>1</v>
      </c>
    </row>
    <row r="25" spans="2:4" x14ac:dyDescent="0.25">
      <c r="B25" s="200"/>
      <c r="C25" s="197" t="s">
        <v>179</v>
      </c>
      <c r="D25" s="198">
        <v>2</v>
      </c>
    </row>
    <row r="26" spans="2:4" x14ac:dyDescent="0.25">
      <c r="B26" s="209" t="s">
        <v>187</v>
      </c>
      <c r="C26" s="194" t="s">
        <v>135</v>
      </c>
      <c r="D26" s="195">
        <v>0</v>
      </c>
    </row>
    <row r="27" spans="2:4" x14ac:dyDescent="0.25">
      <c r="B27" s="186"/>
      <c r="C27" s="202" t="s">
        <v>188</v>
      </c>
      <c r="D27" s="203">
        <v>1</v>
      </c>
    </row>
    <row r="28" spans="2:4" x14ac:dyDescent="0.25">
      <c r="B28" s="201"/>
      <c r="C28" s="202">
        <v>4</v>
      </c>
      <c r="D28" s="203">
        <v>1.5</v>
      </c>
    </row>
    <row r="29" spans="2:4" x14ac:dyDescent="0.25">
      <c r="B29" s="200"/>
      <c r="C29" s="197">
        <v>6</v>
      </c>
      <c r="D29" s="198">
        <v>2</v>
      </c>
    </row>
    <row r="30" spans="2:4" x14ac:dyDescent="0.25">
      <c r="B30" s="209" t="s">
        <v>189</v>
      </c>
      <c r="C30" s="194" t="s">
        <v>135</v>
      </c>
      <c r="D30" s="195">
        <v>0</v>
      </c>
    </row>
    <row r="31" spans="2:4" x14ac:dyDescent="0.25">
      <c r="B31" s="186"/>
      <c r="C31" s="202" t="s">
        <v>182</v>
      </c>
      <c r="D31" s="203">
        <v>1</v>
      </c>
    </row>
    <row r="32" spans="2:4" x14ac:dyDescent="0.25">
      <c r="B32" s="186"/>
      <c r="C32" s="202" t="s">
        <v>183</v>
      </c>
      <c r="D32" s="203">
        <v>2</v>
      </c>
    </row>
    <row r="33" spans="2:4" x14ac:dyDescent="0.25">
      <c r="B33" s="200"/>
      <c r="C33" s="197" t="s">
        <v>184</v>
      </c>
      <c r="D33" s="198">
        <v>3</v>
      </c>
    </row>
    <row r="34" spans="2:4" x14ac:dyDescent="0.25">
      <c r="B34" s="204" t="s">
        <v>190</v>
      </c>
      <c r="C34" s="205" t="s">
        <v>191</v>
      </c>
      <c r="D34" s="206">
        <v>1</v>
      </c>
    </row>
    <row r="35" spans="2:4" x14ac:dyDescent="0.25">
      <c r="B35" s="201"/>
      <c r="C35" s="202" t="s">
        <v>192</v>
      </c>
      <c r="D35" s="203">
        <v>2</v>
      </c>
    </row>
    <row r="36" spans="2:4" x14ac:dyDescent="0.25">
      <c r="B36" s="201"/>
      <c r="C36" s="202" t="s">
        <v>193</v>
      </c>
      <c r="D36" s="203">
        <v>3</v>
      </c>
    </row>
    <row r="37" spans="2:4" x14ac:dyDescent="0.25">
      <c r="B37" s="201"/>
      <c r="C37" s="202" t="s">
        <v>194</v>
      </c>
      <c r="D37" s="203">
        <v>4</v>
      </c>
    </row>
    <row r="38" spans="2:4" x14ac:dyDescent="0.25">
      <c r="B38" s="200"/>
      <c r="C38" s="197" t="s">
        <v>195</v>
      </c>
      <c r="D38" s="198">
        <v>5</v>
      </c>
    </row>
    <row r="39" spans="2:4" x14ac:dyDescent="0.25">
      <c r="B39" s="210" t="s">
        <v>196</v>
      </c>
      <c r="C39" s="205" t="s">
        <v>182</v>
      </c>
      <c r="D39" s="206">
        <v>1</v>
      </c>
    </row>
    <row r="40" spans="2:4" x14ac:dyDescent="0.25">
      <c r="B40" s="201"/>
      <c r="C40" s="202" t="s">
        <v>197</v>
      </c>
      <c r="D40" s="203">
        <v>2</v>
      </c>
    </row>
    <row r="41" spans="2:4" x14ac:dyDescent="0.25">
      <c r="B41" s="201"/>
      <c r="C41" s="202" t="s">
        <v>198</v>
      </c>
      <c r="D41" s="203">
        <v>3</v>
      </c>
    </row>
    <row r="42" spans="2:4" x14ac:dyDescent="0.25">
      <c r="B42" s="200"/>
      <c r="C42" s="197" t="s">
        <v>199</v>
      </c>
      <c r="D42" s="198">
        <v>4</v>
      </c>
    </row>
    <row r="43" spans="2:4" ht="37.5" customHeight="1" x14ac:dyDescent="0.25">
      <c r="B43" s="588" t="s">
        <v>200</v>
      </c>
      <c r="C43" s="589"/>
      <c r="D43" s="590"/>
    </row>
    <row r="44" spans="2:4" x14ac:dyDescent="0.25">
      <c r="B44" s="211" t="s">
        <v>171</v>
      </c>
      <c r="C44" s="212" t="s">
        <v>172</v>
      </c>
      <c r="D44" s="213" t="s">
        <v>173</v>
      </c>
    </row>
    <row r="45" spans="2:4" x14ac:dyDescent="0.25">
      <c r="B45" s="214" t="s">
        <v>201</v>
      </c>
      <c r="C45" s="205" t="s">
        <v>175</v>
      </c>
      <c r="D45" s="215"/>
    </row>
    <row r="46" spans="2:4" x14ac:dyDescent="0.25">
      <c r="B46" s="90"/>
      <c r="C46" s="208" t="s">
        <v>133</v>
      </c>
      <c r="D46" s="216"/>
    </row>
    <row r="47" spans="2:4" x14ac:dyDescent="0.25">
      <c r="B47" s="217" t="s">
        <v>202</v>
      </c>
      <c r="C47" s="205" t="s">
        <v>175</v>
      </c>
      <c r="D47" s="215">
        <v>1</v>
      </c>
    </row>
    <row r="48" spans="2:4" x14ac:dyDescent="0.25">
      <c r="B48" s="218"/>
      <c r="C48" s="208" t="s">
        <v>133</v>
      </c>
      <c r="D48" s="216">
        <v>0</v>
      </c>
    </row>
    <row r="49" spans="2:4" x14ac:dyDescent="0.25">
      <c r="B49" s="219" t="s">
        <v>203</v>
      </c>
      <c r="C49" s="207" t="s">
        <v>135</v>
      </c>
      <c r="D49" s="220">
        <v>0</v>
      </c>
    </row>
    <row r="50" spans="2:4" x14ac:dyDescent="0.25">
      <c r="B50" s="89"/>
      <c r="C50" s="207" t="s">
        <v>178</v>
      </c>
      <c r="D50" s="220">
        <v>1</v>
      </c>
    </row>
    <row r="51" spans="2:4" x14ac:dyDescent="0.25">
      <c r="B51" s="219"/>
      <c r="C51" s="207" t="s">
        <v>179</v>
      </c>
      <c r="D51" s="220">
        <v>2</v>
      </c>
    </row>
    <row r="52" spans="2:4" x14ac:dyDescent="0.25">
      <c r="B52" s="210" t="s">
        <v>204</v>
      </c>
      <c r="C52" s="205" t="s">
        <v>135</v>
      </c>
      <c r="D52" s="215">
        <v>0</v>
      </c>
    </row>
    <row r="53" spans="2:4" x14ac:dyDescent="0.25">
      <c r="B53" s="89"/>
      <c r="C53" s="207">
        <v>4</v>
      </c>
      <c r="D53" s="220">
        <v>1</v>
      </c>
    </row>
    <row r="54" spans="2:4" x14ac:dyDescent="0.25">
      <c r="B54" s="219"/>
      <c r="C54" s="207">
        <v>6</v>
      </c>
      <c r="D54" s="220">
        <v>2</v>
      </c>
    </row>
    <row r="55" spans="2:4" x14ac:dyDescent="0.25">
      <c r="B55" s="219"/>
      <c r="C55" s="207">
        <v>8</v>
      </c>
      <c r="D55" s="220">
        <v>3</v>
      </c>
    </row>
    <row r="56" spans="2:4" x14ac:dyDescent="0.25">
      <c r="B56" s="219"/>
      <c r="C56" s="207">
        <v>10</v>
      </c>
      <c r="D56" s="220">
        <v>4</v>
      </c>
    </row>
    <row r="57" spans="2:4" x14ac:dyDescent="0.25">
      <c r="B57" s="218"/>
      <c r="C57" s="208">
        <v>12</v>
      </c>
      <c r="D57" s="216">
        <v>5</v>
      </c>
    </row>
    <row r="58" spans="2:4" x14ac:dyDescent="0.25">
      <c r="B58" s="217" t="s">
        <v>181</v>
      </c>
      <c r="C58" s="205" t="s">
        <v>135</v>
      </c>
      <c r="D58" s="215">
        <v>0</v>
      </c>
    </row>
    <row r="59" spans="2:4" x14ac:dyDescent="0.25">
      <c r="B59" s="89"/>
      <c r="C59" s="207" t="s">
        <v>182</v>
      </c>
      <c r="D59" s="220">
        <v>1</v>
      </c>
    </row>
    <row r="60" spans="2:4" x14ac:dyDescent="0.25">
      <c r="B60" s="219"/>
      <c r="C60" s="207" t="s">
        <v>183</v>
      </c>
      <c r="D60" s="220">
        <v>2</v>
      </c>
    </row>
    <row r="61" spans="2:4" x14ac:dyDescent="0.25">
      <c r="B61" s="218"/>
      <c r="C61" s="208" t="s">
        <v>184</v>
      </c>
      <c r="D61" s="216">
        <v>3</v>
      </c>
    </row>
    <row r="62" spans="2:4" x14ac:dyDescent="0.25">
      <c r="B62" s="210" t="s">
        <v>205</v>
      </c>
      <c r="C62" s="205" t="s">
        <v>175</v>
      </c>
      <c r="D62" s="215">
        <v>1</v>
      </c>
    </row>
    <row r="63" spans="2:4" x14ac:dyDescent="0.25">
      <c r="B63" s="218"/>
      <c r="C63" s="208" t="s">
        <v>133</v>
      </c>
      <c r="D63" s="216">
        <v>0</v>
      </c>
    </row>
    <row r="64" spans="2:4" x14ac:dyDescent="0.25">
      <c r="B64" s="217" t="s">
        <v>186</v>
      </c>
      <c r="C64" s="205" t="s">
        <v>135</v>
      </c>
      <c r="D64" s="215">
        <v>0</v>
      </c>
    </row>
    <row r="65" spans="2:4" x14ac:dyDescent="0.25">
      <c r="B65" s="89"/>
      <c r="C65" s="207" t="s">
        <v>178</v>
      </c>
      <c r="D65" s="220">
        <v>1</v>
      </c>
    </row>
    <row r="66" spans="2:4" x14ac:dyDescent="0.25">
      <c r="B66" s="218"/>
      <c r="C66" s="208" t="s">
        <v>179</v>
      </c>
      <c r="D66" s="216">
        <v>2</v>
      </c>
    </row>
    <row r="67" spans="2:4" x14ac:dyDescent="0.25">
      <c r="B67" s="217" t="s">
        <v>206</v>
      </c>
      <c r="C67" s="205" t="s">
        <v>135</v>
      </c>
      <c r="D67" s="215">
        <v>0</v>
      </c>
    </row>
    <row r="68" spans="2:4" x14ac:dyDescent="0.25">
      <c r="B68" s="89"/>
      <c r="C68" s="207" t="s">
        <v>188</v>
      </c>
      <c r="D68" s="220">
        <v>1</v>
      </c>
    </row>
    <row r="69" spans="2:4" x14ac:dyDescent="0.25">
      <c r="B69" s="219"/>
      <c r="C69" s="207">
        <v>4</v>
      </c>
      <c r="D69" s="220">
        <v>1.5</v>
      </c>
    </row>
    <row r="70" spans="2:4" x14ac:dyDescent="0.25">
      <c r="B70" s="218"/>
      <c r="C70" s="208">
        <v>6</v>
      </c>
      <c r="D70" s="216">
        <v>2</v>
      </c>
    </row>
    <row r="71" spans="2:4" x14ac:dyDescent="0.25">
      <c r="B71" s="217" t="s">
        <v>189</v>
      </c>
      <c r="C71" s="205" t="s">
        <v>135</v>
      </c>
      <c r="D71" s="215">
        <v>0</v>
      </c>
    </row>
    <row r="72" spans="2:4" x14ac:dyDescent="0.25">
      <c r="B72" s="89"/>
      <c r="C72" s="207" t="s">
        <v>182</v>
      </c>
      <c r="D72" s="220">
        <v>1</v>
      </c>
    </row>
    <row r="73" spans="2:4" x14ac:dyDescent="0.25">
      <c r="B73" s="89"/>
      <c r="C73" s="207" t="s">
        <v>183</v>
      </c>
      <c r="D73" s="220">
        <v>2</v>
      </c>
    </row>
    <row r="74" spans="2:4" x14ac:dyDescent="0.25">
      <c r="B74" s="218"/>
      <c r="C74" s="208" t="s">
        <v>184</v>
      </c>
      <c r="D74" s="216">
        <v>3</v>
      </c>
    </row>
    <row r="75" spans="2:4" x14ac:dyDescent="0.25">
      <c r="B75" s="210" t="s">
        <v>207</v>
      </c>
      <c r="C75" s="205" t="s">
        <v>191</v>
      </c>
      <c r="D75" s="215">
        <v>1</v>
      </c>
    </row>
    <row r="76" spans="2:4" x14ac:dyDescent="0.25">
      <c r="B76" s="219"/>
      <c r="C76" s="207" t="s">
        <v>192</v>
      </c>
      <c r="D76" s="220">
        <v>2</v>
      </c>
    </row>
    <row r="77" spans="2:4" x14ac:dyDescent="0.25">
      <c r="B77" s="219"/>
      <c r="C77" s="207" t="s">
        <v>193</v>
      </c>
      <c r="D77" s="220">
        <v>3</v>
      </c>
    </row>
    <row r="78" spans="2:4" x14ac:dyDescent="0.25">
      <c r="B78" s="219"/>
      <c r="C78" s="207" t="s">
        <v>194</v>
      </c>
      <c r="D78" s="220">
        <v>4</v>
      </c>
    </row>
    <row r="79" spans="2:4" x14ac:dyDescent="0.25">
      <c r="B79" s="218"/>
      <c r="C79" s="208" t="s">
        <v>195</v>
      </c>
      <c r="D79" s="216">
        <v>5</v>
      </c>
    </row>
    <row r="80" spans="2:4" x14ac:dyDescent="0.25">
      <c r="B80" s="210" t="s">
        <v>208</v>
      </c>
      <c r="C80" s="205" t="s">
        <v>182</v>
      </c>
      <c r="D80" s="215">
        <v>1</v>
      </c>
    </row>
    <row r="81" spans="2:4" x14ac:dyDescent="0.25">
      <c r="B81" s="219"/>
      <c r="C81" s="207" t="s">
        <v>197</v>
      </c>
      <c r="D81" s="220">
        <v>2</v>
      </c>
    </row>
    <row r="82" spans="2:4" x14ac:dyDescent="0.25">
      <c r="B82" s="219"/>
      <c r="C82" s="207" t="s">
        <v>198</v>
      </c>
      <c r="D82" s="220">
        <v>3</v>
      </c>
    </row>
    <row r="83" spans="2:4" x14ac:dyDescent="0.25">
      <c r="B83" s="218"/>
      <c r="C83" s="208" t="s">
        <v>199</v>
      </c>
      <c r="D83" s="216">
        <v>4</v>
      </c>
    </row>
    <row r="84" spans="2:4" ht="18.75" x14ac:dyDescent="0.3">
      <c r="B84" s="591" t="s">
        <v>209</v>
      </c>
      <c r="C84" s="587"/>
      <c r="D84" s="592"/>
    </row>
    <row r="85" spans="2:4" x14ac:dyDescent="0.25">
      <c r="B85" s="221" t="s">
        <v>210</v>
      </c>
      <c r="C85" s="207" t="s">
        <v>211</v>
      </c>
      <c r="D85" s="203">
        <v>1</v>
      </c>
    </row>
    <row r="86" spans="2:4" ht="30" x14ac:dyDescent="0.25">
      <c r="B86" s="222"/>
      <c r="C86" s="223" t="s">
        <v>212</v>
      </c>
      <c r="D86" s="224">
        <v>2</v>
      </c>
    </row>
    <row r="87" spans="2:4" ht="18.75" x14ac:dyDescent="0.25">
      <c r="B87" s="222"/>
      <c r="C87" s="223" t="s">
        <v>213</v>
      </c>
      <c r="D87" s="224">
        <v>3</v>
      </c>
    </row>
    <row r="88" spans="2:4" ht="45" x14ac:dyDescent="0.25">
      <c r="B88" s="593" t="s">
        <v>214</v>
      </c>
      <c r="C88" s="19" t="s">
        <v>215</v>
      </c>
      <c r="D88" s="224">
        <v>0</v>
      </c>
    </row>
    <row r="89" spans="2:4" ht="45" x14ac:dyDescent="0.25">
      <c r="B89" s="593"/>
      <c r="C89" s="19" t="s">
        <v>216</v>
      </c>
      <c r="D89" s="224">
        <v>1</v>
      </c>
    </row>
    <row r="90" spans="2:4" ht="30" x14ac:dyDescent="0.25">
      <c r="B90" s="593" t="s">
        <v>217</v>
      </c>
      <c r="C90" s="223" t="s">
        <v>218</v>
      </c>
      <c r="D90" s="224">
        <v>1</v>
      </c>
    </row>
    <row r="91" spans="2:4" ht="45" x14ac:dyDescent="0.25">
      <c r="B91" s="593"/>
      <c r="C91" s="223" t="s">
        <v>219</v>
      </c>
      <c r="D91" s="224">
        <v>2</v>
      </c>
    </row>
    <row r="92" spans="2:4" ht="30" x14ac:dyDescent="0.25">
      <c r="B92" s="593"/>
      <c r="C92" s="223" t="s">
        <v>220</v>
      </c>
      <c r="D92" s="224">
        <v>3</v>
      </c>
    </row>
    <row r="93" spans="2:4" ht="30" x14ac:dyDescent="0.25">
      <c r="B93" s="593" t="s">
        <v>221</v>
      </c>
      <c r="C93" s="223" t="s">
        <v>222</v>
      </c>
      <c r="D93" s="224">
        <v>1</v>
      </c>
    </row>
    <row r="94" spans="2:4" ht="30" x14ac:dyDescent="0.25">
      <c r="B94" s="593"/>
      <c r="C94" s="223" t="s">
        <v>223</v>
      </c>
      <c r="D94" s="224">
        <v>2</v>
      </c>
    </row>
    <row r="95" spans="2:4" ht="30" x14ac:dyDescent="0.25">
      <c r="B95" s="594"/>
      <c r="C95" s="223" t="s">
        <v>224</v>
      </c>
      <c r="D95" s="224">
        <v>3</v>
      </c>
    </row>
    <row r="96" spans="2:4" ht="18.75" x14ac:dyDescent="0.25">
      <c r="B96" s="580" t="s">
        <v>225</v>
      </c>
      <c r="C96" s="581"/>
      <c r="D96" s="582"/>
    </row>
    <row r="97" spans="2:4" ht="30" x14ac:dyDescent="0.25">
      <c r="B97" s="225" t="s">
        <v>226</v>
      </c>
      <c r="C97" s="583"/>
      <c r="D97" s="584"/>
    </row>
    <row r="98" spans="2:4" x14ac:dyDescent="0.25">
      <c r="B98" s="226" t="s">
        <v>227</v>
      </c>
      <c r="C98" s="585"/>
      <c r="D98" s="586"/>
    </row>
  </sheetData>
  <mergeCells count="9">
    <mergeCell ref="B96:D96"/>
    <mergeCell ref="C97:D97"/>
    <mergeCell ref="C98:D98"/>
    <mergeCell ref="B1:D1"/>
    <mergeCell ref="B43:D43"/>
    <mergeCell ref="B84:D84"/>
    <mergeCell ref="B88:B89"/>
    <mergeCell ref="B90:B92"/>
    <mergeCell ref="B93:B9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RAW HAWAII TOOL</vt:lpstr>
      <vt:lpstr>Case #8 Hawaii tool</vt:lpstr>
      <vt:lpstr>Revision of Hawaii tool</vt:lpstr>
      <vt:lpstr>Sheet3</vt:lpstr>
      <vt:lpstr>Revision of Hawaii tool RJ)</vt:lpstr>
      <vt:lpstr>H-NAT</vt:lpstr>
      <vt:lpstr>Data</vt:lpstr>
      <vt:lpstr>Caregiver</vt:lpstr>
      <vt:lpstr>'H-NAT'!Print_Area</vt:lpstr>
      <vt:lpstr>'Revision of Hawaii tool RJ)'!Print_Area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Sky Lee</dc:creator>
  <cp:lastModifiedBy>Michele Sky Lee</cp:lastModifiedBy>
  <cp:lastPrinted>2020-11-03T19:01:10Z</cp:lastPrinted>
  <dcterms:created xsi:type="dcterms:W3CDTF">2020-10-29T18:53:48Z</dcterms:created>
  <dcterms:modified xsi:type="dcterms:W3CDTF">2021-02-18T15:17:07Z</dcterms:modified>
</cp:coreProperties>
</file>